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ОТДЕЛ ПРОДАЖ\Ипотечный брокер\"/>
    </mc:Choice>
  </mc:AlternateContent>
  <bookViews>
    <workbookView xWindow="0" yWindow="0" windowWidth="5175" windowHeight="54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Лист1!$A$1:$O$373</definedName>
  </definedNames>
  <calcPr calcId="162913"/>
</workbook>
</file>

<file path=xl/calcChain.xml><?xml version="1.0" encoding="utf-8"?>
<calcChain xmlns="http://schemas.openxmlformats.org/spreadsheetml/2006/main">
  <c r="X12" i="1" l="1"/>
  <c r="Z12" i="1" s="1"/>
  <c r="P5" i="1" l="1"/>
  <c r="Y12" i="1" s="1"/>
  <c r="AA12" i="1" l="1"/>
  <c r="A12" i="1" s="1"/>
  <c r="X13" i="1"/>
  <c r="Y13" i="1" s="1"/>
  <c r="X14" i="1" s="1"/>
  <c r="Z14" i="1" l="1"/>
  <c r="Y14" i="1"/>
  <c r="AA13" i="1"/>
  <c r="Z13" i="1"/>
  <c r="AA14" i="1" l="1"/>
  <c r="A14" i="1" s="1"/>
  <c r="X15" i="1"/>
  <c r="A13" i="1"/>
  <c r="Y15" i="1" l="1"/>
  <c r="Z15" i="1"/>
  <c r="X16" i="1" l="1"/>
  <c r="AA15" i="1"/>
  <c r="A15" i="1" s="1"/>
  <c r="Y16" i="1" l="1"/>
  <c r="Z16" i="1"/>
  <c r="X17" i="1" l="1"/>
  <c r="AA16" i="1"/>
  <c r="A16" i="1" s="1"/>
  <c r="Y17" i="1" l="1"/>
  <c r="Z17" i="1"/>
  <c r="X18" i="1" l="1"/>
  <c r="AA17" i="1"/>
  <c r="A17" i="1" s="1"/>
  <c r="Y18" i="1" l="1"/>
  <c r="Z18" i="1"/>
  <c r="X19" i="1" l="1"/>
  <c r="AA18" i="1"/>
  <c r="A18" i="1" s="1"/>
  <c r="Y19" i="1" l="1"/>
  <c r="Z19" i="1"/>
  <c r="X20" i="1" l="1"/>
  <c r="AA19" i="1"/>
  <c r="A19" i="1" s="1"/>
  <c r="Y20" i="1" l="1"/>
  <c r="Z20" i="1"/>
  <c r="X21" i="1" l="1"/>
  <c r="AA20" i="1"/>
  <c r="A20" i="1" s="1"/>
  <c r="Y21" i="1" l="1"/>
  <c r="Z21" i="1"/>
  <c r="K373" i="1" l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N251" i="1"/>
  <c r="P250" i="1"/>
  <c r="N250" i="1"/>
  <c r="P249" i="1"/>
  <c r="N249" i="1"/>
  <c r="P248" i="1"/>
  <c r="N248" i="1"/>
  <c r="P247" i="1"/>
  <c r="N247" i="1"/>
  <c r="P246" i="1"/>
  <c r="N246" i="1"/>
  <c r="P245" i="1"/>
  <c r="N245" i="1"/>
  <c r="P244" i="1"/>
  <c r="N244" i="1"/>
  <c r="P243" i="1"/>
  <c r="N243" i="1"/>
  <c r="P242" i="1"/>
  <c r="N242" i="1"/>
  <c r="P241" i="1"/>
  <c r="N241" i="1"/>
  <c r="P240" i="1"/>
  <c r="N240" i="1"/>
  <c r="P239" i="1"/>
  <c r="N239" i="1"/>
  <c r="P238" i="1"/>
  <c r="N238" i="1"/>
  <c r="P237" i="1"/>
  <c r="N237" i="1"/>
  <c r="P236" i="1"/>
  <c r="N236" i="1"/>
  <c r="P235" i="1"/>
  <c r="N235" i="1"/>
  <c r="P234" i="1"/>
  <c r="N234" i="1"/>
  <c r="P233" i="1"/>
  <c r="N233" i="1"/>
  <c r="P232" i="1"/>
  <c r="N232" i="1"/>
  <c r="P231" i="1"/>
  <c r="N231" i="1"/>
  <c r="P230" i="1"/>
  <c r="N230" i="1"/>
  <c r="P229" i="1"/>
  <c r="N229" i="1"/>
  <c r="P228" i="1"/>
  <c r="N228" i="1"/>
  <c r="P227" i="1"/>
  <c r="N227" i="1"/>
  <c r="P226" i="1"/>
  <c r="N226" i="1"/>
  <c r="P225" i="1"/>
  <c r="N225" i="1"/>
  <c r="P224" i="1"/>
  <c r="N224" i="1"/>
  <c r="P223" i="1"/>
  <c r="N223" i="1"/>
  <c r="P222" i="1"/>
  <c r="N222" i="1"/>
  <c r="P221" i="1"/>
  <c r="N221" i="1"/>
  <c r="P220" i="1"/>
  <c r="N220" i="1"/>
  <c r="P219" i="1"/>
  <c r="N219" i="1"/>
  <c r="P218" i="1"/>
  <c r="N218" i="1"/>
  <c r="P217" i="1"/>
  <c r="N217" i="1"/>
  <c r="P216" i="1"/>
  <c r="N216" i="1"/>
  <c r="P215" i="1"/>
  <c r="N215" i="1"/>
  <c r="P214" i="1"/>
  <c r="N214" i="1"/>
  <c r="P213" i="1"/>
  <c r="N213" i="1"/>
  <c r="P212" i="1"/>
  <c r="N212" i="1"/>
  <c r="P211" i="1"/>
  <c r="N211" i="1"/>
  <c r="P210" i="1"/>
  <c r="N210" i="1"/>
  <c r="P209" i="1"/>
  <c r="N209" i="1"/>
  <c r="P208" i="1"/>
  <c r="N208" i="1"/>
  <c r="P207" i="1"/>
  <c r="N207" i="1"/>
  <c r="P206" i="1"/>
  <c r="N206" i="1"/>
  <c r="P205" i="1"/>
  <c r="N205" i="1"/>
  <c r="P204" i="1"/>
  <c r="N204" i="1"/>
  <c r="P203" i="1"/>
  <c r="N203" i="1"/>
  <c r="P202" i="1"/>
  <c r="N202" i="1"/>
  <c r="P201" i="1"/>
  <c r="N201" i="1"/>
  <c r="P200" i="1"/>
  <c r="N200" i="1"/>
  <c r="P199" i="1"/>
  <c r="N199" i="1"/>
  <c r="P198" i="1"/>
  <c r="N198" i="1"/>
  <c r="P197" i="1"/>
  <c r="N197" i="1"/>
  <c r="P196" i="1"/>
  <c r="N196" i="1"/>
  <c r="P195" i="1"/>
  <c r="N195" i="1"/>
  <c r="P194" i="1"/>
  <c r="N194" i="1"/>
  <c r="P193" i="1"/>
  <c r="N193" i="1"/>
  <c r="P192" i="1"/>
  <c r="N192" i="1"/>
  <c r="P191" i="1"/>
  <c r="N191" i="1"/>
  <c r="P190" i="1"/>
  <c r="N190" i="1"/>
  <c r="P189" i="1"/>
  <c r="N189" i="1"/>
  <c r="P188" i="1"/>
  <c r="N188" i="1"/>
  <c r="P187" i="1"/>
  <c r="N187" i="1"/>
  <c r="P186" i="1"/>
  <c r="N186" i="1"/>
  <c r="P185" i="1"/>
  <c r="N185" i="1"/>
  <c r="P184" i="1"/>
  <c r="N184" i="1"/>
  <c r="P183" i="1"/>
  <c r="N183" i="1"/>
  <c r="P182" i="1"/>
  <c r="N182" i="1"/>
  <c r="P181" i="1"/>
  <c r="N181" i="1"/>
  <c r="P180" i="1"/>
  <c r="N180" i="1"/>
  <c r="P179" i="1"/>
  <c r="N179" i="1"/>
  <c r="P178" i="1"/>
  <c r="N178" i="1"/>
  <c r="P177" i="1"/>
  <c r="N177" i="1"/>
  <c r="P176" i="1"/>
  <c r="N176" i="1"/>
  <c r="P175" i="1"/>
  <c r="N175" i="1"/>
  <c r="P174" i="1"/>
  <c r="N174" i="1"/>
  <c r="P173" i="1"/>
  <c r="N173" i="1"/>
  <c r="P172" i="1"/>
  <c r="N172" i="1"/>
  <c r="P171" i="1"/>
  <c r="N171" i="1"/>
  <c r="P170" i="1"/>
  <c r="N170" i="1"/>
  <c r="P169" i="1"/>
  <c r="N169" i="1"/>
  <c r="P168" i="1"/>
  <c r="N168" i="1"/>
  <c r="P167" i="1"/>
  <c r="N167" i="1"/>
  <c r="P166" i="1"/>
  <c r="N166" i="1"/>
  <c r="P165" i="1"/>
  <c r="N165" i="1"/>
  <c r="P164" i="1"/>
  <c r="N164" i="1"/>
  <c r="P163" i="1"/>
  <c r="N163" i="1"/>
  <c r="P162" i="1"/>
  <c r="N162" i="1"/>
  <c r="P161" i="1"/>
  <c r="N161" i="1"/>
  <c r="P160" i="1"/>
  <c r="N160" i="1"/>
  <c r="P159" i="1"/>
  <c r="N159" i="1"/>
  <c r="P158" i="1"/>
  <c r="N158" i="1"/>
  <c r="P157" i="1"/>
  <c r="N157" i="1"/>
  <c r="P156" i="1"/>
  <c r="N156" i="1"/>
  <c r="P155" i="1"/>
  <c r="N155" i="1"/>
  <c r="P154" i="1"/>
  <c r="N154" i="1"/>
  <c r="P153" i="1"/>
  <c r="N153" i="1"/>
  <c r="P152" i="1"/>
  <c r="N152" i="1"/>
  <c r="P151" i="1"/>
  <c r="N151" i="1"/>
  <c r="P150" i="1"/>
  <c r="N150" i="1"/>
  <c r="P149" i="1"/>
  <c r="N149" i="1"/>
  <c r="P148" i="1"/>
  <c r="N148" i="1"/>
  <c r="P147" i="1"/>
  <c r="N147" i="1"/>
  <c r="P146" i="1"/>
  <c r="N146" i="1"/>
  <c r="P145" i="1"/>
  <c r="N145" i="1"/>
  <c r="P144" i="1"/>
  <c r="N144" i="1"/>
  <c r="P143" i="1"/>
  <c r="N143" i="1"/>
  <c r="P142" i="1"/>
  <c r="N142" i="1"/>
  <c r="P141" i="1"/>
  <c r="N141" i="1"/>
  <c r="P140" i="1"/>
  <c r="N140" i="1"/>
  <c r="P139" i="1"/>
  <c r="N139" i="1"/>
  <c r="P138" i="1"/>
  <c r="N138" i="1"/>
  <c r="P137" i="1"/>
  <c r="N137" i="1"/>
  <c r="P136" i="1"/>
  <c r="N136" i="1"/>
  <c r="P135" i="1"/>
  <c r="N135" i="1"/>
  <c r="P134" i="1"/>
  <c r="N134" i="1"/>
  <c r="P133" i="1"/>
  <c r="N133" i="1"/>
  <c r="P132" i="1"/>
  <c r="N132" i="1"/>
  <c r="P131" i="1"/>
  <c r="N131" i="1"/>
  <c r="P130" i="1"/>
  <c r="N130" i="1"/>
  <c r="P129" i="1"/>
  <c r="N129" i="1"/>
  <c r="P128" i="1"/>
  <c r="N128" i="1"/>
  <c r="P127" i="1"/>
  <c r="N127" i="1"/>
  <c r="P126" i="1"/>
  <c r="N126" i="1"/>
  <c r="P125" i="1"/>
  <c r="N125" i="1"/>
  <c r="P124" i="1"/>
  <c r="N124" i="1"/>
  <c r="P123" i="1"/>
  <c r="N123" i="1"/>
  <c r="P122" i="1"/>
  <c r="N122" i="1"/>
  <c r="P121" i="1"/>
  <c r="N121" i="1"/>
  <c r="P120" i="1"/>
  <c r="N120" i="1"/>
  <c r="P119" i="1"/>
  <c r="N119" i="1"/>
  <c r="P118" i="1"/>
  <c r="N118" i="1"/>
  <c r="P117" i="1"/>
  <c r="N117" i="1"/>
  <c r="P116" i="1"/>
  <c r="N116" i="1"/>
  <c r="P115" i="1"/>
  <c r="N115" i="1"/>
  <c r="P114" i="1"/>
  <c r="N114" i="1"/>
  <c r="P113" i="1"/>
  <c r="N113" i="1"/>
  <c r="P112" i="1"/>
  <c r="N112" i="1"/>
  <c r="P111" i="1"/>
  <c r="N111" i="1"/>
  <c r="P110" i="1"/>
  <c r="N110" i="1"/>
  <c r="P109" i="1"/>
  <c r="N109" i="1"/>
  <c r="P108" i="1"/>
  <c r="N108" i="1"/>
  <c r="P107" i="1"/>
  <c r="N107" i="1"/>
  <c r="P106" i="1"/>
  <c r="N106" i="1"/>
  <c r="P105" i="1"/>
  <c r="N105" i="1"/>
  <c r="P104" i="1"/>
  <c r="N104" i="1"/>
  <c r="P103" i="1"/>
  <c r="N103" i="1"/>
  <c r="P102" i="1"/>
  <c r="N102" i="1"/>
  <c r="P101" i="1"/>
  <c r="N101" i="1"/>
  <c r="P100" i="1"/>
  <c r="N100" i="1"/>
  <c r="P99" i="1"/>
  <c r="N99" i="1"/>
  <c r="P98" i="1"/>
  <c r="N98" i="1"/>
  <c r="P97" i="1"/>
  <c r="N97" i="1"/>
  <c r="P96" i="1"/>
  <c r="N96" i="1"/>
  <c r="P95" i="1"/>
  <c r="N95" i="1"/>
  <c r="P94" i="1"/>
  <c r="N94" i="1"/>
  <c r="P93" i="1"/>
  <c r="N93" i="1"/>
  <c r="P92" i="1"/>
  <c r="N92" i="1"/>
  <c r="P91" i="1"/>
  <c r="N91" i="1"/>
  <c r="P90" i="1"/>
  <c r="N90" i="1"/>
  <c r="P89" i="1"/>
  <c r="N89" i="1"/>
  <c r="P88" i="1"/>
  <c r="N88" i="1"/>
  <c r="P87" i="1"/>
  <c r="N87" i="1"/>
  <c r="P86" i="1"/>
  <c r="N86" i="1"/>
  <c r="P85" i="1"/>
  <c r="N85" i="1"/>
  <c r="P84" i="1"/>
  <c r="N84" i="1"/>
  <c r="P83" i="1"/>
  <c r="N83" i="1"/>
  <c r="P82" i="1"/>
  <c r="N82" i="1"/>
  <c r="P81" i="1"/>
  <c r="N81" i="1"/>
  <c r="P80" i="1"/>
  <c r="N80" i="1"/>
  <c r="P79" i="1"/>
  <c r="N79" i="1"/>
  <c r="P78" i="1"/>
  <c r="N78" i="1"/>
  <c r="P77" i="1"/>
  <c r="N77" i="1"/>
  <c r="P76" i="1"/>
  <c r="N76" i="1"/>
  <c r="P75" i="1"/>
  <c r="N75" i="1"/>
  <c r="P74" i="1"/>
  <c r="N74" i="1"/>
  <c r="P73" i="1"/>
  <c r="N73" i="1"/>
  <c r="P72" i="1"/>
  <c r="N72" i="1"/>
  <c r="P71" i="1"/>
  <c r="N71" i="1"/>
  <c r="P70" i="1"/>
  <c r="N70" i="1"/>
  <c r="P69" i="1"/>
  <c r="N69" i="1"/>
  <c r="P68" i="1"/>
  <c r="N68" i="1"/>
  <c r="P67" i="1"/>
  <c r="N67" i="1"/>
  <c r="P66" i="1"/>
  <c r="N66" i="1"/>
  <c r="P65" i="1"/>
  <c r="N65" i="1"/>
  <c r="P64" i="1"/>
  <c r="N64" i="1"/>
  <c r="P63" i="1"/>
  <c r="N63" i="1"/>
  <c r="P62" i="1"/>
  <c r="N62" i="1"/>
  <c r="P61" i="1"/>
  <c r="N61" i="1"/>
  <c r="P60" i="1"/>
  <c r="N60" i="1"/>
  <c r="P59" i="1"/>
  <c r="N59" i="1"/>
  <c r="P58" i="1"/>
  <c r="N58" i="1"/>
  <c r="P57" i="1"/>
  <c r="N57" i="1"/>
  <c r="P56" i="1"/>
  <c r="N56" i="1"/>
  <c r="P55" i="1"/>
  <c r="N55" i="1"/>
  <c r="P54" i="1"/>
  <c r="N54" i="1"/>
  <c r="P53" i="1"/>
  <c r="N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S13" i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R13" i="1"/>
  <c r="V11" i="1" s="1"/>
  <c r="V13" i="1" s="1"/>
  <c r="V14" i="1" s="1"/>
  <c r="Q13" i="1"/>
  <c r="P13" i="1"/>
  <c r="C13" i="1"/>
  <c r="C12" i="1"/>
  <c r="U11" i="1"/>
  <c r="U13" i="1" s="1"/>
  <c r="U14" i="1" s="1"/>
  <c r="M7" i="1"/>
  <c r="T4" i="1"/>
  <c r="S4" i="1" s="1"/>
  <c r="S12" i="1" s="1"/>
  <c r="X22" i="1" l="1"/>
  <c r="Y22" i="1" s="1"/>
  <c r="AA21" i="1"/>
  <c r="A21" i="1" s="1"/>
  <c r="D12" i="1"/>
  <c r="Q14" i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F13" i="1"/>
  <c r="D13" i="1"/>
  <c r="R14" i="1"/>
  <c r="Z22" i="1" l="1"/>
  <c r="F12" i="1"/>
  <c r="I12" i="1" s="1"/>
  <c r="E13" i="1"/>
  <c r="I13" i="1"/>
  <c r="X23" i="1" l="1"/>
  <c r="Y23" i="1" s="1"/>
  <c r="AA22" i="1"/>
  <c r="A22" i="1" s="1"/>
  <c r="C14" i="1"/>
  <c r="Z23" i="1" l="1"/>
  <c r="D14" i="1"/>
  <c r="F14" i="1" s="1"/>
  <c r="N13" i="1" s="1"/>
  <c r="X24" i="1" l="1"/>
  <c r="Y24" i="1" s="1"/>
  <c r="AA23" i="1"/>
  <c r="A23" i="1" s="1"/>
  <c r="E14" i="1"/>
  <c r="C15" i="1" s="1"/>
  <c r="I14" i="1"/>
  <c r="Z24" i="1" l="1"/>
  <c r="U15" i="1"/>
  <c r="D15" i="1"/>
  <c r="R15" i="1"/>
  <c r="X25" i="1" l="1"/>
  <c r="Y25" i="1" s="1"/>
  <c r="AA24" i="1"/>
  <c r="A24" i="1" s="1"/>
  <c r="V15" i="1"/>
  <c r="F15" i="1" s="1"/>
  <c r="N14" i="1" s="1"/>
  <c r="Z25" i="1" l="1"/>
  <c r="I15" i="1"/>
  <c r="E15" i="1"/>
  <c r="X26" i="1" l="1"/>
  <c r="Y26" i="1" s="1"/>
  <c r="AA25" i="1"/>
  <c r="A25" i="1" s="1"/>
  <c r="C16" i="1"/>
  <c r="Z26" i="1" l="1"/>
  <c r="U16" i="1"/>
  <c r="D16" i="1"/>
  <c r="R16" i="1"/>
  <c r="X27" i="1" l="1"/>
  <c r="Y27" i="1" s="1"/>
  <c r="AA26" i="1"/>
  <c r="A26" i="1" s="1"/>
  <c r="V16" i="1"/>
  <c r="F16" i="1" s="1"/>
  <c r="N15" i="1"/>
  <c r="Z27" i="1" l="1"/>
  <c r="I16" i="1"/>
  <c r="E16" i="1"/>
  <c r="C17" i="1" s="1"/>
  <c r="R17" i="1" s="1"/>
  <c r="X28" i="1" l="1"/>
  <c r="Y28" i="1" s="1"/>
  <c r="AA27" i="1"/>
  <c r="A27" i="1" s="1"/>
  <c r="V17" i="1"/>
  <c r="N16" i="1"/>
  <c r="U17" i="1"/>
  <c r="D17" i="1"/>
  <c r="Z28" i="1" l="1"/>
  <c r="F17" i="1"/>
  <c r="E17" i="1" s="1"/>
  <c r="C18" i="1" s="1"/>
  <c r="AA28" i="1" l="1"/>
  <c r="A28" i="1" s="1"/>
  <c r="X29" i="1"/>
  <c r="Y29" i="1" s="1"/>
  <c r="I17" i="1"/>
  <c r="D18" i="1"/>
  <c r="U18" i="1"/>
  <c r="R18" i="1"/>
  <c r="Z29" i="1" l="1"/>
  <c r="V18" i="1"/>
  <c r="F18" i="1" s="1"/>
  <c r="N17" i="1"/>
  <c r="AA29" i="1" l="1"/>
  <c r="A29" i="1" s="1"/>
  <c r="X30" i="1"/>
  <c r="Y30" i="1" s="1"/>
  <c r="I18" i="1"/>
  <c r="E18" i="1"/>
  <c r="C19" i="1" s="1"/>
  <c r="R19" i="1" s="1"/>
  <c r="Z30" i="1" l="1"/>
  <c r="U19" i="1"/>
  <c r="D19" i="1"/>
  <c r="V19" i="1"/>
  <c r="N18" i="1"/>
  <c r="AA30" i="1" l="1"/>
  <c r="A30" i="1" s="1"/>
  <c r="X31" i="1"/>
  <c r="Y31" i="1" s="1"/>
  <c r="F19" i="1"/>
  <c r="I19" i="1" s="1"/>
  <c r="Z31" i="1" l="1"/>
  <c r="E19" i="1"/>
  <c r="C20" i="1" s="1"/>
  <c r="U20" i="1" s="1"/>
  <c r="AA31" i="1" l="1"/>
  <c r="A31" i="1" s="1"/>
  <c r="X32" i="1"/>
  <c r="Y32" i="1" s="1"/>
  <c r="D20" i="1"/>
  <c r="R20" i="1"/>
  <c r="V20" i="1"/>
  <c r="F20" i="1" l="1"/>
  <c r="Z32" i="1"/>
  <c r="I20" i="1" l="1"/>
  <c r="N19" i="1"/>
  <c r="E20" i="1"/>
  <c r="C21" i="1" s="1"/>
  <c r="R21" i="1" s="1"/>
  <c r="AA32" i="1"/>
  <c r="A32" i="1" s="1"/>
  <c r="X33" i="1"/>
  <c r="Y33" i="1" s="1"/>
  <c r="V21" i="1"/>
  <c r="N20" i="1"/>
  <c r="U21" i="1"/>
  <c r="D21" i="1" l="1"/>
  <c r="Z33" i="1"/>
  <c r="F21" i="1"/>
  <c r="E21" i="1" l="1"/>
  <c r="C22" i="1" s="1"/>
  <c r="D22" i="1" s="1"/>
  <c r="AA33" i="1"/>
  <c r="A33" i="1" s="1"/>
  <c r="X34" i="1"/>
  <c r="Y34" i="1" s="1"/>
  <c r="I21" i="1"/>
  <c r="U22" i="1"/>
  <c r="R22" i="1"/>
  <c r="Z34" i="1" l="1"/>
  <c r="V22" i="1"/>
  <c r="F22" i="1" s="1"/>
  <c r="N21" i="1"/>
  <c r="AA34" i="1" l="1"/>
  <c r="A34" i="1" s="1"/>
  <c r="X35" i="1"/>
  <c r="Y35" i="1" s="1"/>
  <c r="I22" i="1"/>
  <c r="E22" i="1"/>
  <c r="C23" i="1" s="1"/>
  <c r="Z35" i="1" l="1"/>
  <c r="U23" i="1"/>
  <c r="D23" i="1"/>
  <c r="R23" i="1"/>
  <c r="AA35" i="1" l="1"/>
  <c r="A35" i="1" s="1"/>
  <c r="X36" i="1"/>
  <c r="Y36" i="1" s="1"/>
  <c r="V23" i="1"/>
  <c r="F23" i="1" s="1"/>
  <c r="N22" i="1"/>
  <c r="Z36" i="1" l="1"/>
  <c r="I23" i="1"/>
  <c r="E23" i="1"/>
  <c r="C24" i="1" s="1"/>
  <c r="AA36" i="1" l="1"/>
  <c r="A36" i="1" s="1"/>
  <c r="X37" i="1"/>
  <c r="Y37" i="1" s="1"/>
  <c r="D24" i="1"/>
  <c r="U24" i="1"/>
  <c r="R24" i="1"/>
  <c r="Z37" i="1" l="1"/>
  <c r="V24" i="1"/>
  <c r="F24" i="1" s="1"/>
  <c r="N23" i="1"/>
  <c r="AA37" i="1" l="1"/>
  <c r="A37" i="1" s="1"/>
  <c r="X38" i="1"/>
  <c r="Y38" i="1" s="1"/>
  <c r="I24" i="1"/>
  <c r="E24" i="1"/>
  <c r="C25" i="1" s="1"/>
  <c r="Z38" i="1" l="1"/>
  <c r="U25" i="1"/>
  <c r="D25" i="1"/>
  <c r="R25" i="1"/>
  <c r="AA38" i="1" l="1"/>
  <c r="A38" i="1" s="1"/>
  <c r="X39" i="1"/>
  <c r="Y39" i="1" s="1"/>
  <c r="V25" i="1"/>
  <c r="F25" i="1" s="1"/>
  <c r="N24" i="1"/>
  <c r="Z39" i="1" l="1"/>
  <c r="I25" i="1"/>
  <c r="E25" i="1"/>
  <c r="C26" i="1" s="1"/>
  <c r="AA39" i="1" l="1"/>
  <c r="A39" i="1" s="1"/>
  <c r="X40" i="1"/>
  <c r="Y40" i="1" s="1"/>
  <c r="D26" i="1"/>
  <c r="U26" i="1"/>
  <c r="R26" i="1"/>
  <c r="Z40" i="1" l="1"/>
  <c r="V26" i="1"/>
  <c r="F26" i="1" s="1"/>
  <c r="N25" i="1"/>
  <c r="AA40" i="1" l="1"/>
  <c r="A40" i="1" s="1"/>
  <c r="X41" i="1"/>
  <c r="Y41" i="1" s="1"/>
  <c r="I26" i="1"/>
  <c r="E26" i="1"/>
  <c r="C27" i="1" s="1"/>
  <c r="Z41" i="1" l="1"/>
  <c r="U27" i="1"/>
  <c r="D27" i="1"/>
  <c r="R27" i="1"/>
  <c r="AA41" i="1" l="1"/>
  <c r="A41" i="1" s="1"/>
  <c r="X42" i="1"/>
  <c r="Y42" i="1" s="1"/>
  <c r="V27" i="1"/>
  <c r="F27" i="1" s="1"/>
  <c r="N26" i="1"/>
  <c r="Z42" i="1" l="1"/>
  <c r="I27" i="1"/>
  <c r="E27" i="1"/>
  <c r="C28" i="1" s="1"/>
  <c r="R28" i="1" s="1"/>
  <c r="AA42" i="1" l="1"/>
  <c r="A42" i="1" s="1"/>
  <c r="X43" i="1"/>
  <c r="Y43" i="1" s="1"/>
  <c r="V28" i="1"/>
  <c r="N27" i="1"/>
  <c r="D28" i="1"/>
  <c r="U28" i="1"/>
  <c r="Z43" i="1" l="1"/>
  <c r="F28" i="1"/>
  <c r="E28" i="1" s="1"/>
  <c r="X44" i="1" l="1"/>
  <c r="Y44" i="1" s="1"/>
  <c r="AA43" i="1"/>
  <c r="A43" i="1" s="1"/>
  <c r="I28" i="1"/>
  <c r="C29" i="1"/>
  <c r="R29" i="1" s="1"/>
  <c r="V29" i="1" s="1"/>
  <c r="Z44" i="1" l="1"/>
  <c r="N28" i="1"/>
  <c r="D29" i="1"/>
  <c r="U29" i="1"/>
  <c r="F29" i="1" l="1"/>
  <c r="I29" i="1" s="1"/>
  <c r="X45" i="1"/>
  <c r="Y45" i="1" s="1"/>
  <c r="AA44" i="1"/>
  <c r="A44" i="1" s="1"/>
  <c r="E29" i="1" l="1"/>
  <c r="C30" i="1" s="1"/>
  <c r="D30" i="1" s="1"/>
  <c r="Z45" i="1"/>
  <c r="R30" i="1"/>
  <c r="V30" i="1" s="1"/>
  <c r="U30" i="1"/>
  <c r="X46" i="1" l="1"/>
  <c r="Y46" i="1" s="1"/>
  <c r="AA45" i="1"/>
  <c r="A45" i="1" s="1"/>
  <c r="N29" i="1"/>
  <c r="F30" i="1"/>
  <c r="I30" i="1" s="1"/>
  <c r="Z46" i="1" l="1"/>
  <c r="E30" i="1"/>
  <c r="C31" i="1" s="1"/>
  <c r="U31" i="1" s="1"/>
  <c r="AA46" i="1" l="1"/>
  <c r="A46" i="1" s="1"/>
  <c r="X47" i="1"/>
  <c r="Y47" i="1" s="1"/>
  <c r="R31" i="1"/>
  <c r="V31" i="1" s="1"/>
  <c r="D31" i="1"/>
  <c r="F31" i="1" l="1"/>
  <c r="E31" i="1" s="1"/>
  <c r="C32" i="1" s="1"/>
  <c r="R32" i="1" s="1"/>
  <c r="Z47" i="1"/>
  <c r="N30" i="1"/>
  <c r="I31" i="1" l="1"/>
  <c r="X48" i="1"/>
  <c r="Y48" i="1" s="1"/>
  <c r="AA47" i="1"/>
  <c r="A47" i="1" s="1"/>
  <c r="V32" i="1"/>
  <c r="N31" i="1"/>
  <c r="U32" i="1"/>
  <c r="D32" i="1"/>
  <c r="Z48" i="1" l="1"/>
  <c r="F32" i="1"/>
  <c r="E32" i="1" s="1"/>
  <c r="C33" i="1" s="1"/>
  <c r="AA48" i="1" l="1"/>
  <c r="A48" i="1" s="1"/>
  <c r="X49" i="1"/>
  <c r="Y49" i="1" s="1"/>
  <c r="I32" i="1"/>
  <c r="U33" i="1"/>
  <c r="D33" i="1"/>
  <c r="R33" i="1"/>
  <c r="Z49" i="1" l="1"/>
  <c r="V33" i="1"/>
  <c r="F33" i="1" s="1"/>
  <c r="N32" i="1"/>
  <c r="AA49" i="1" l="1"/>
  <c r="A49" i="1" s="1"/>
  <c r="X50" i="1"/>
  <c r="Y50" i="1" s="1"/>
  <c r="I33" i="1"/>
  <c r="E33" i="1"/>
  <c r="C34" i="1" s="1"/>
  <c r="Z50" i="1" l="1"/>
  <c r="D34" i="1"/>
  <c r="U34" i="1"/>
  <c r="R34" i="1"/>
  <c r="AA50" i="1" l="1"/>
  <c r="A50" i="1" s="1"/>
  <c r="X51" i="1"/>
  <c r="Y51" i="1" s="1"/>
  <c r="V34" i="1"/>
  <c r="F34" i="1" s="1"/>
  <c r="N33" i="1"/>
  <c r="Z51" i="1" l="1"/>
  <c r="I34" i="1"/>
  <c r="E34" i="1"/>
  <c r="C35" i="1" s="1"/>
  <c r="X52" i="1" l="1"/>
  <c r="Y52" i="1" s="1"/>
  <c r="AA51" i="1"/>
  <c r="A51" i="1" s="1"/>
  <c r="U35" i="1"/>
  <c r="D35" i="1"/>
  <c r="R35" i="1"/>
  <c r="Z52" i="1" l="1"/>
  <c r="V35" i="1"/>
  <c r="F35" i="1" s="1"/>
  <c r="N34" i="1"/>
  <c r="X53" i="1" l="1"/>
  <c r="Y53" i="1" s="1"/>
  <c r="AA52" i="1"/>
  <c r="A52" i="1" s="1"/>
  <c r="I35" i="1"/>
  <c r="E35" i="1"/>
  <c r="C36" i="1" s="1"/>
  <c r="R36" i="1" s="1"/>
  <c r="Z53" i="1" l="1"/>
  <c r="V36" i="1"/>
  <c r="N35" i="1"/>
  <c r="U36" i="1"/>
  <c r="D36" i="1"/>
  <c r="X54" i="1" l="1"/>
  <c r="Y54" i="1" s="1"/>
  <c r="AA53" i="1"/>
  <c r="A53" i="1" s="1"/>
  <c r="F36" i="1"/>
  <c r="E36" i="1" s="1"/>
  <c r="C37" i="1" s="1"/>
  <c r="Z54" i="1" l="1"/>
  <c r="I36" i="1"/>
  <c r="U37" i="1"/>
  <c r="D37" i="1"/>
  <c r="R37" i="1"/>
  <c r="AA54" i="1" l="1"/>
  <c r="A54" i="1" s="1"/>
  <c r="X55" i="1"/>
  <c r="Y55" i="1" s="1"/>
  <c r="V37" i="1"/>
  <c r="F37" i="1" s="1"/>
  <c r="N36" i="1"/>
  <c r="Z55" i="1" l="1"/>
  <c r="I37" i="1"/>
  <c r="E37" i="1"/>
  <c r="C38" i="1" s="1"/>
  <c r="X56" i="1" l="1"/>
  <c r="Y56" i="1" s="1"/>
  <c r="AA55" i="1"/>
  <c r="A55" i="1" s="1"/>
  <c r="D38" i="1"/>
  <c r="U38" i="1"/>
  <c r="R38" i="1"/>
  <c r="Z56" i="1" l="1"/>
  <c r="V38" i="1"/>
  <c r="F38" i="1" s="1"/>
  <c r="N37" i="1"/>
  <c r="AA56" i="1" l="1"/>
  <c r="A56" i="1" s="1"/>
  <c r="X57" i="1"/>
  <c r="Y57" i="1" s="1"/>
  <c r="I38" i="1"/>
  <c r="E38" i="1"/>
  <c r="C39" i="1" s="1"/>
  <c r="Z57" i="1" l="1"/>
  <c r="U39" i="1"/>
  <c r="D39" i="1"/>
  <c r="R39" i="1"/>
  <c r="AA57" i="1" l="1"/>
  <c r="A57" i="1" s="1"/>
  <c r="X58" i="1"/>
  <c r="Y58" i="1" s="1"/>
  <c r="V39" i="1"/>
  <c r="F39" i="1" s="1"/>
  <c r="N38" i="1"/>
  <c r="Z58" i="1" l="1"/>
  <c r="I39" i="1"/>
  <c r="E39" i="1"/>
  <c r="C40" i="1" s="1"/>
  <c r="AA58" i="1" l="1"/>
  <c r="A58" i="1" s="1"/>
  <c r="X59" i="1"/>
  <c r="Y59" i="1" s="1"/>
  <c r="U40" i="1"/>
  <c r="D40" i="1"/>
  <c r="R40" i="1"/>
  <c r="Z59" i="1" l="1"/>
  <c r="V40" i="1"/>
  <c r="F40" i="1" s="1"/>
  <c r="N39" i="1"/>
  <c r="X60" i="1" l="1"/>
  <c r="Y60" i="1" s="1"/>
  <c r="AA59" i="1"/>
  <c r="A59" i="1" s="1"/>
  <c r="I40" i="1"/>
  <c r="E40" i="1"/>
  <c r="C41" i="1" s="1"/>
  <c r="Z60" i="1" l="1"/>
  <c r="U41" i="1"/>
  <c r="D41" i="1"/>
  <c r="R41" i="1"/>
  <c r="X61" i="1" l="1"/>
  <c r="Y61" i="1" s="1"/>
  <c r="AA60" i="1"/>
  <c r="A60" i="1" s="1"/>
  <c r="V41" i="1"/>
  <c r="F41" i="1" s="1"/>
  <c r="N40" i="1"/>
  <c r="Z61" i="1" l="1"/>
  <c r="I41" i="1"/>
  <c r="E41" i="1"/>
  <c r="C42" i="1" s="1"/>
  <c r="X62" i="1" l="1"/>
  <c r="Y62" i="1" s="1"/>
  <c r="AA61" i="1"/>
  <c r="A61" i="1" s="1"/>
  <c r="D42" i="1"/>
  <c r="U42" i="1"/>
  <c r="R42" i="1"/>
  <c r="Z62" i="1" l="1"/>
  <c r="V42" i="1"/>
  <c r="F42" i="1" s="1"/>
  <c r="N41" i="1"/>
  <c r="AA62" i="1" l="1"/>
  <c r="A62" i="1" s="1"/>
  <c r="X63" i="1"/>
  <c r="Y63" i="1" s="1"/>
  <c r="I42" i="1"/>
  <c r="E42" i="1"/>
  <c r="C43" i="1" s="1"/>
  <c r="Z63" i="1" l="1"/>
  <c r="U43" i="1"/>
  <c r="D43" i="1"/>
  <c r="R43" i="1"/>
  <c r="X64" i="1" l="1"/>
  <c r="Y64" i="1" s="1"/>
  <c r="AA63" i="1"/>
  <c r="A63" i="1" s="1"/>
  <c r="V43" i="1"/>
  <c r="F43" i="1" s="1"/>
  <c r="N42" i="1"/>
  <c r="Z64" i="1" l="1"/>
  <c r="I43" i="1"/>
  <c r="E43" i="1"/>
  <c r="C44" i="1" s="1"/>
  <c r="AA64" i="1" l="1"/>
  <c r="A64" i="1" s="1"/>
  <c r="X65" i="1"/>
  <c r="Y65" i="1" s="1"/>
  <c r="U44" i="1"/>
  <c r="D44" i="1"/>
  <c r="R44" i="1"/>
  <c r="Z65" i="1" l="1"/>
  <c r="V44" i="1"/>
  <c r="F44" i="1" s="1"/>
  <c r="N43" i="1"/>
  <c r="AA65" i="1" l="1"/>
  <c r="A65" i="1" s="1"/>
  <c r="X66" i="1"/>
  <c r="Y66" i="1" s="1"/>
  <c r="I44" i="1"/>
  <c r="E44" i="1"/>
  <c r="C45" i="1" s="1"/>
  <c r="Z66" i="1" l="1"/>
  <c r="U45" i="1"/>
  <c r="D45" i="1"/>
  <c r="R45" i="1"/>
  <c r="AA66" i="1" l="1"/>
  <c r="A66" i="1" s="1"/>
  <c r="X67" i="1"/>
  <c r="Y67" i="1" s="1"/>
  <c r="V45" i="1"/>
  <c r="F45" i="1" s="1"/>
  <c r="N44" i="1"/>
  <c r="Z67" i="1" l="1"/>
  <c r="I45" i="1"/>
  <c r="E45" i="1"/>
  <c r="C46" i="1" s="1"/>
  <c r="X68" i="1" l="1"/>
  <c r="Y68" i="1" s="1"/>
  <c r="AA67" i="1"/>
  <c r="A67" i="1" s="1"/>
  <c r="D46" i="1"/>
  <c r="U46" i="1"/>
  <c r="R46" i="1"/>
  <c r="Z68" i="1" l="1"/>
  <c r="V46" i="1"/>
  <c r="F46" i="1" s="1"/>
  <c r="N45" i="1"/>
  <c r="X69" i="1" l="1"/>
  <c r="Y69" i="1" s="1"/>
  <c r="AA68" i="1"/>
  <c r="A68" i="1" s="1"/>
  <c r="I46" i="1"/>
  <c r="E46" i="1"/>
  <c r="C47" i="1" s="1"/>
  <c r="Z69" i="1" l="1"/>
  <c r="U47" i="1"/>
  <c r="D47" i="1"/>
  <c r="R47" i="1"/>
  <c r="X70" i="1" l="1"/>
  <c r="Y70" i="1" s="1"/>
  <c r="AA69" i="1"/>
  <c r="A69" i="1" s="1"/>
  <c r="V47" i="1"/>
  <c r="F47" i="1" s="1"/>
  <c r="N46" i="1"/>
  <c r="Z70" i="1" l="1"/>
  <c r="I47" i="1"/>
  <c r="E47" i="1"/>
  <c r="C48" i="1" s="1"/>
  <c r="AA70" i="1" l="1"/>
  <c r="A70" i="1" s="1"/>
  <c r="X71" i="1"/>
  <c r="Y71" i="1" s="1"/>
  <c r="D48" i="1"/>
  <c r="U48" i="1"/>
  <c r="R48" i="1"/>
  <c r="Z71" i="1" l="1"/>
  <c r="V48" i="1"/>
  <c r="F48" i="1" s="1"/>
  <c r="N47" i="1"/>
  <c r="X72" i="1" l="1"/>
  <c r="Y72" i="1" s="1"/>
  <c r="AA71" i="1"/>
  <c r="A71" i="1" s="1"/>
  <c r="I48" i="1"/>
  <c r="E48" i="1"/>
  <c r="C49" i="1" s="1"/>
  <c r="Z72" i="1" l="1"/>
  <c r="U49" i="1"/>
  <c r="D49" i="1"/>
  <c r="R49" i="1"/>
  <c r="AA72" i="1" l="1"/>
  <c r="A72" i="1" s="1"/>
  <c r="X73" i="1"/>
  <c r="Y73" i="1" s="1"/>
  <c r="V49" i="1"/>
  <c r="F49" i="1" s="1"/>
  <c r="N48" i="1"/>
  <c r="Z73" i="1" l="1"/>
  <c r="I49" i="1"/>
  <c r="E49" i="1"/>
  <c r="C50" i="1" s="1"/>
  <c r="AA73" i="1" l="1"/>
  <c r="A73" i="1" s="1"/>
  <c r="X74" i="1"/>
  <c r="Y74" i="1" s="1"/>
  <c r="D50" i="1"/>
  <c r="U50" i="1"/>
  <c r="R50" i="1"/>
  <c r="Z74" i="1" l="1"/>
  <c r="V50" i="1"/>
  <c r="F50" i="1" s="1"/>
  <c r="N49" i="1"/>
  <c r="AA74" i="1" l="1"/>
  <c r="A74" i="1" s="1"/>
  <c r="X75" i="1"/>
  <c r="Y75" i="1" s="1"/>
  <c r="I50" i="1"/>
  <c r="E50" i="1"/>
  <c r="C51" i="1" s="1"/>
  <c r="Z75" i="1" l="1"/>
  <c r="U51" i="1"/>
  <c r="D51" i="1"/>
  <c r="R51" i="1"/>
  <c r="X76" i="1" l="1"/>
  <c r="Y76" i="1" s="1"/>
  <c r="AA75" i="1"/>
  <c r="A75" i="1" s="1"/>
  <c r="V51" i="1"/>
  <c r="F51" i="1" s="1"/>
  <c r="N50" i="1"/>
  <c r="Z76" i="1" l="1"/>
  <c r="I51" i="1"/>
  <c r="E51" i="1"/>
  <c r="C52" i="1" s="1"/>
  <c r="X77" i="1" l="1"/>
  <c r="Y77" i="1" s="1"/>
  <c r="AA76" i="1"/>
  <c r="A76" i="1" s="1"/>
  <c r="U52" i="1"/>
  <c r="D52" i="1"/>
  <c r="R52" i="1"/>
  <c r="Z77" i="1" l="1"/>
  <c r="V52" i="1"/>
  <c r="F52" i="1" s="1"/>
  <c r="N51" i="1"/>
  <c r="X78" i="1" l="1"/>
  <c r="Y78" i="1" s="1"/>
  <c r="AA77" i="1"/>
  <c r="A77" i="1" s="1"/>
  <c r="I52" i="1"/>
  <c r="E52" i="1"/>
  <c r="C53" i="1" s="1"/>
  <c r="Z78" i="1" l="1"/>
  <c r="U53" i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70" i="1" s="1"/>
  <c r="U371" i="1" s="1"/>
  <c r="U372" i="1" s="1"/>
  <c r="D53" i="1"/>
  <c r="R53" i="1"/>
  <c r="AA78" i="1" l="1"/>
  <c r="A78" i="1" s="1"/>
  <c r="X79" i="1"/>
  <c r="Y79" i="1" s="1"/>
  <c r="R54" i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1" i="1" s="1"/>
  <c r="R372" i="1" s="1"/>
  <c r="V53" i="1"/>
  <c r="N52" i="1"/>
  <c r="Z79" i="1" l="1"/>
  <c r="V54" i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353" i="1" s="1"/>
  <c r="V354" i="1" s="1"/>
  <c r="V355" i="1" s="1"/>
  <c r="V356" i="1" s="1"/>
  <c r="V357" i="1" s="1"/>
  <c r="V358" i="1" s="1"/>
  <c r="V359" i="1" s="1"/>
  <c r="V360" i="1" s="1"/>
  <c r="V361" i="1" s="1"/>
  <c r="V362" i="1" s="1"/>
  <c r="V363" i="1" s="1"/>
  <c r="V364" i="1" s="1"/>
  <c r="V365" i="1" s="1"/>
  <c r="V366" i="1" s="1"/>
  <c r="V367" i="1" s="1"/>
  <c r="V368" i="1" s="1"/>
  <c r="V369" i="1" s="1"/>
  <c r="V370" i="1" s="1"/>
  <c r="V371" i="1" s="1"/>
  <c r="V372" i="1" s="1"/>
  <c r="F53" i="1"/>
  <c r="X80" i="1" l="1"/>
  <c r="Y80" i="1" s="1"/>
  <c r="AA79" i="1"/>
  <c r="A79" i="1" s="1"/>
  <c r="I53" i="1"/>
  <c r="E53" i="1"/>
  <c r="C54" i="1" s="1"/>
  <c r="Z80" i="1" l="1"/>
  <c r="D54" i="1"/>
  <c r="F54" i="1" s="1"/>
  <c r="I54" i="1" s="1"/>
  <c r="AA80" i="1" l="1"/>
  <c r="A80" i="1" s="1"/>
  <c r="X81" i="1"/>
  <c r="Y81" i="1" s="1"/>
  <c r="E54" i="1"/>
  <c r="C55" i="1" s="1"/>
  <c r="Z81" i="1" l="1"/>
  <c r="D55" i="1"/>
  <c r="F55" i="1" s="1"/>
  <c r="I55" i="1" s="1"/>
  <c r="AA81" i="1" l="1"/>
  <c r="A81" i="1" s="1"/>
  <c r="X82" i="1"/>
  <c r="Y82" i="1" s="1"/>
  <c r="E55" i="1"/>
  <c r="C56" i="1" s="1"/>
  <c r="Z82" i="1" l="1"/>
  <c r="D56" i="1"/>
  <c r="F56" i="1" s="1"/>
  <c r="I56" i="1" s="1"/>
  <c r="AA82" i="1" l="1"/>
  <c r="A82" i="1" s="1"/>
  <c r="X83" i="1"/>
  <c r="Y83" i="1" s="1"/>
  <c r="E56" i="1"/>
  <c r="C57" i="1" s="1"/>
  <c r="Z83" i="1" l="1"/>
  <c r="D57" i="1"/>
  <c r="F57" i="1" l="1"/>
  <c r="I57" i="1" s="1"/>
  <c r="X84" i="1"/>
  <c r="Y84" i="1" s="1"/>
  <c r="AA83" i="1"/>
  <c r="A83" i="1" s="1"/>
  <c r="E57" i="1" l="1"/>
  <c r="C58" i="1" s="1"/>
  <c r="Z84" i="1"/>
  <c r="D58" i="1" l="1"/>
  <c r="F58" i="1" s="1"/>
  <c r="E58" i="1" s="1"/>
  <c r="X85" i="1"/>
  <c r="Y85" i="1" s="1"/>
  <c r="AA84" i="1"/>
  <c r="A84" i="1" s="1"/>
  <c r="I58" i="1" l="1"/>
  <c r="C59" i="1"/>
  <c r="Z85" i="1"/>
  <c r="D59" i="1" l="1"/>
  <c r="F59" i="1" s="1"/>
  <c r="I59" i="1" s="1"/>
  <c r="X86" i="1"/>
  <c r="Y86" i="1" s="1"/>
  <c r="AA85" i="1"/>
  <c r="A85" i="1" s="1"/>
  <c r="E59" i="1" l="1"/>
  <c r="C60" i="1" s="1"/>
  <c r="Z86" i="1"/>
  <c r="D60" i="1" l="1"/>
  <c r="F60" i="1" s="1"/>
  <c r="I60" i="1" s="1"/>
  <c r="AA86" i="1"/>
  <c r="A86" i="1" s="1"/>
  <c r="X87" i="1"/>
  <c r="Y87" i="1" s="1"/>
  <c r="E60" i="1" l="1"/>
  <c r="C61" i="1" s="1"/>
  <c r="Z87" i="1"/>
  <c r="D61" i="1" l="1"/>
  <c r="F61" i="1" s="1"/>
  <c r="I61" i="1" s="1"/>
  <c r="X88" i="1"/>
  <c r="Y88" i="1" s="1"/>
  <c r="AA87" i="1"/>
  <c r="A87" i="1" s="1"/>
  <c r="E61" i="1" l="1"/>
  <c r="C62" i="1" s="1"/>
  <c r="Z88" i="1"/>
  <c r="D62" i="1" l="1"/>
  <c r="F62" i="1" s="1"/>
  <c r="I62" i="1" s="1"/>
  <c r="AA88" i="1"/>
  <c r="A88" i="1" s="1"/>
  <c r="X89" i="1"/>
  <c r="Y89" i="1" s="1"/>
  <c r="E62" i="1" l="1"/>
  <c r="C63" i="1" s="1"/>
  <c r="D63" i="1" s="1"/>
  <c r="F63" i="1" s="1"/>
  <c r="Z89" i="1"/>
  <c r="E63" i="1" l="1"/>
  <c r="C64" i="1" s="1"/>
  <c r="I63" i="1"/>
  <c r="AA89" i="1"/>
  <c r="A89" i="1" s="1"/>
  <c r="X90" i="1"/>
  <c r="Y90" i="1" s="1"/>
  <c r="D64" i="1" l="1"/>
  <c r="F64" i="1" s="1"/>
  <c r="I64" i="1" s="1"/>
  <c r="Z90" i="1"/>
  <c r="E64" i="1" l="1"/>
  <c r="C65" i="1" s="1"/>
  <c r="AA90" i="1"/>
  <c r="A90" i="1" s="1"/>
  <c r="X91" i="1"/>
  <c r="Y91" i="1" s="1"/>
  <c r="D65" i="1" l="1"/>
  <c r="F65" i="1" s="1"/>
  <c r="E65" i="1" s="1"/>
  <c r="Z91" i="1"/>
  <c r="I65" i="1" l="1"/>
  <c r="C66" i="1"/>
  <c r="X92" i="1"/>
  <c r="Y92" i="1" s="1"/>
  <c r="AA91" i="1"/>
  <c r="A91" i="1" s="1"/>
  <c r="D66" i="1" l="1"/>
  <c r="F66" i="1" s="1"/>
  <c r="I66" i="1" s="1"/>
  <c r="Z92" i="1"/>
  <c r="E66" i="1" l="1"/>
  <c r="C67" i="1" s="1"/>
  <c r="D67" i="1" s="1"/>
  <c r="F67" i="1" s="1"/>
  <c r="I67" i="1" s="1"/>
  <c r="X93" i="1"/>
  <c r="Y93" i="1" s="1"/>
  <c r="AA92" i="1"/>
  <c r="A92" i="1" s="1"/>
  <c r="E67" i="1" l="1"/>
  <c r="C68" i="1" s="1"/>
  <c r="D68" i="1" s="1"/>
  <c r="Z93" i="1"/>
  <c r="F68" i="1" l="1"/>
  <c r="I68" i="1" s="1"/>
  <c r="X94" i="1"/>
  <c r="Y94" i="1" s="1"/>
  <c r="AA93" i="1"/>
  <c r="A93" i="1" s="1"/>
  <c r="E68" i="1" l="1"/>
  <c r="C69" i="1" s="1"/>
  <c r="D69" i="1" s="1"/>
  <c r="Z94" i="1"/>
  <c r="F69" i="1" l="1"/>
  <c r="I69" i="1" s="1"/>
  <c r="AA94" i="1"/>
  <c r="A94" i="1" s="1"/>
  <c r="X95" i="1"/>
  <c r="Y95" i="1" s="1"/>
  <c r="E69" i="1" l="1"/>
  <c r="C70" i="1" s="1"/>
  <c r="D70" i="1" s="1"/>
  <c r="Z95" i="1"/>
  <c r="F70" i="1" l="1"/>
  <c r="I70" i="1" s="1"/>
  <c r="X96" i="1"/>
  <c r="Y96" i="1" s="1"/>
  <c r="AA95" i="1"/>
  <c r="A95" i="1" s="1"/>
  <c r="E70" i="1" l="1"/>
  <c r="C71" i="1" s="1"/>
  <c r="D71" i="1" s="1"/>
  <c r="F71" i="1" s="1"/>
  <c r="I71" i="1" s="1"/>
  <c r="Z96" i="1"/>
  <c r="E71" i="1" l="1"/>
  <c r="C72" i="1" s="1"/>
  <c r="AA96" i="1"/>
  <c r="A96" i="1" s="1"/>
  <c r="X97" i="1"/>
  <c r="Y97" i="1" s="1"/>
  <c r="D72" i="1" l="1"/>
  <c r="F72" i="1" s="1"/>
  <c r="E72" i="1" s="1"/>
  <c r="Z97" i="1"/>
  <c r="I72" i="1" l="1"/>
  <c r="C73" i="1"/>
  <c r="D73" i="1" s="1"/>
  <c r="AA97" i="1"/>
  <c r="A97" i="1" s="1"/>
  <c r="X98" i="1"/>
  <c r="Y98" i="1" s="1"/>
  <c r="F73" i="1" l="1"/>
  <c r="I73" i="1" s="1"/>
  <c r="Z98" i="1"/>
  <c r="E73" i="1" l="1"/>
  <c r="C74" i="1" s="1"/>
  <c r="D74" i="1" s="1"/>
  <c r="F74" i="1" s="1"/>
  <c r="I74" i="1" s="1"/>
  <c r="AA98" i="1"/>
  <c r="A98" i="1" s="1"/>
  <c r="X99" i="1"/>
  <c r="Y99" i="1" s="1"/>
  <c r="E74" i="1" l="1"/>
  <c r="C75" i="1" s="1"/>
  <c r="D75" i="1" s="1"/>
  <c r="F75" i="1" s="1"/>
  <c r="Z99" i="1"/>
  <c r="X100" i="1" l="1"/>
  <c r="Y100" i="1" s="1"/>
  <c r="AA99" i="1"/>
  <c r="A99" i="1" s="1"/>
  <c r="E75" i="1"/>
  <c r="C76" i="1" s="1"/>
  <c r="I75" i="1"/>
  <c r="Z100" i="1" l="1"/>
  <c r="D76" i="1"/>
  <c r="F76" i="1" s="1"/>
  <c r="X101" i="1" l="1"/>
  <c r="Y101" i="1" s="1"/>
  <c r="AA100" i="1"/>
  <c r="A100" i="1" s="1"/>
  <c r="E76" i="1"/>
  <c r="C77" i="1" s="1"/>
  <c r="I76" i="1"/>
  <c r="Z101" i="1" l="1"/>
  <c r="D77" i="1"/>
  <c r="F77" i="1" s="1"/>
  <c r="E77" i="1" s="1"/>
  <c r="I77" i="1" l="1"/>
  <c r="C78" i="1"/>
  <c r="D78" i="1" s="1"/>
  <c r="F78" i="1" s="1"/>
  <c r="X102" i="1"/>
  <c r="Y102" i="1" s="1"/>
  <c r="AA101" i="1"/>
  <c r="A101" i="1" s="1"/>
  <c r="Z102" i="1" l="1"/>
  <c r="E78" i="1"/>
  <c r="C79" i="1" s="1"/>
  <c r="I78" i="1"/>
  <c r="AA102" i="1" l="1"/>
  <c r="A102" i="1" s="1"/>
  <c r="X103" i="1"/>
  <c r="Y103" i="1" s="1"/>
  <c r="D79" i="1"/>
  <c r="F79" i="1" s="1"/>
  <c r="Z103" i="1" l="1"/>
  <c r="E79" i="1"/>
  <c r="C80" i="1" s="1"/>
  <c r="I79" i="1"/>
  <c r="X104" i="1" l="1"/>
  <c r="Y104" i="1" s="1"/>
  <c r="AA103" i="1"/>
  <c r="A103" i="1" s="1"/>
  <c r="D80" i="1"/>
  <c r="F80" i="1" s="1"/>
  <c r="I80" i="1" s="1"/>
  <c r="E80" i="1" l="1"/>
  <c r="C81" i="1" s="1"/>
  <c r="D81" i="1" s="1"/>
  <c r="F81" i="1" s="1"/>
  <c r="I81" i="1" s="1"/>
  <c r="Z104" i="1"/>
  <c r="E81" i="1" l="1"/>
  <c r="C82" i="1" s="1"/>
  <c r="AA104" i="1"/>
  <c r="A104" i="1" s="1"/>
  <c r="X105" i="1"/>
  <c r="Y105" i="1" s="1"/>
  <c r="Z105" i="1" l="1"/>
  <c r="D82" i="1"/>
  <c r="F82" i="1" s="1"/>
  <c r="I82" i="1" s="1"/>
  <c r="E82" i="1" l="1"/>
  <c r="C83" i="1" s="1"/>
  <c r="D83" i="1" s="1"/>
  <c r="F83" i="1" s="1"/>
  <c r="E83" i="1" s="1"/>
  <c r="AA105" i="1"/>
  <c r="A105" i="1" s="1"/>
  <c r="X106" i="1"/>
  <c r="Y106" i="1" s="1"/>
  <c r="Z106" i="1" l="1"/>
  <c r="I83" i="1"/>
  <c r="C84" i="1"/>
  <c r="D84" i="1" s="1"/>
  <c r="F84" i="1" s="1"/>
  <c r="E84" i="1" s="1"/>
  <c r="AA106" i="1" l="1"/>
  <c r="A106" i="1" s="1"/>
  <c r="X107" i="1"/>
  <c r="Y107" i="1" s="1"/>
  <c r="I84" i="1"/>
  <c r="C85" i="1"/>
  <c r="Z107" i="1" l="1"/>
  <c r="D85" i="1"/>
  <c r="F85" i="1" s="1"/>
  <c r="I85" i="1" s="1"/>
  <c r="X108" i="1" l="1"/>
  <c r="Y108" i="1" s="1"/>
  <c r="AA107" i="1"/>
  <c r="A107" i="1" s="1"/>
  <c r="E85" i="1"/>
  <c r="C86" i="1" s="1"/>
  <c r="Z108" i="1" l="1"/>
  <c r="D86" i="1"/>
  <c r="F86" i="1" s="1"/>
  <c r="I86" i="1" s="1"/>
  <c r="X109" i="1" l="1"/>
  <c r="Y109" i="1" s="1"/>
  <c r="AA108" i="1"/>
  <c r="A108" i="1" s="1"/>
  <c r="E86" i="1"/>
  <c r="C87" i="1" s="1"/>
  <c r="Z109" i="1" l="1"/>
  <c r="D87" i="1"/>
  <c r="F87" i="1" s="1"/>
  <c r="E87" i="1" s="1"/>
  <c r="X110" i="1" l="1"/>
  <c r="Y110" i="1" s="1"/>
  <c r="AA109" i="1"/>
  <c r="A109" i="1" s="1"/>
  <c r="I87" i="1"/>
  <c r="C88" i="1"/>
  <c r="Z110" i="1" l="1"/>
  <c r="D88" i="1"/>
  <c r="F88" i="1" s="1"/>
  <c r="I88" i="1" s="1"/>
  <c r="AA110" i="1" l="1"/>
  <c r="A110" i="1" s="1"/>
  <c r="X111" i="1"/>
  <c r="Y111" i="1" s="1"/>
  <c r="E88" i="1"/>
  <c r="C89" i="1" s="1"/>
  <c r="Z111" i="1" l="1"/>
  <c r="D89" i="1"/>
  <c r="F89" i="1" s="1"/>
  <c r="E89" i="1" s="1"/>
  <c r="X112" i="1" l="1"/>
  <c r="Y112" i="1" s="1"/>
  <c r="AA111" i="1"/>
  <c r="A111" i="1" s="1"/>
  <c r="I89" i="1"/>
  <c r="C90" i="1"/>
  <c r="Z112" i="1" l="1"/>
  <c r="D90" i="1"/>
  <c r="F90" i="1" s="1"/>
  <c r="E90" i="1" s="1"/>
  <c r="AA112" i="1" l="1"/>
  <c r="A112" i="1" s="1"/>
  <c r="X113" i="1"/>
  <c r="Y113" i="1" s="1"/>
  <c r="I90" i="1"/>
  <c r="C91" i="1"/>
  <c r="Z113" i="1" l="1"/>
  <c r="D91" i="1"/>
  <c r="F91" i="1" s="1"/>
  <c r="E91" i="1" s="1"/>
  <c r="AA113" i="1" l="1"/>
  <c r="A113" i="1" s="1"/>
  <c r="X114" i="1"/>
  <c r="Y114" i="1" s="1"/>
  <c r="I91" i="1"/>
  <c r="C92" i="1"/>
  <c r="Z114" i="1" l="1"/>
  <c r="D92" i="1"/>
  <c r="F92" i="1" s="1"/>
  <c r="E92" i="1" s="1"/>
  <c r="AA114" i="1" l="1"/>
  <c r="A114" i="1" s="1"/>
  <c r="X115" i="1"/>
  <c r="Y115" i="1" s="1"/>
  <c r="I92" i="1"/>
  <c r="C93" i="1"/>
  <c r="Z115" i="1" l="1"/>
  <c r="D93" i="1"/>
  <c r="F93" i="1" s="1"/>
  <c r="I93" i="1" s="1"/>
  <c r="X116" i="1" l="1"/>
  <c r="Y116" i="1" s="1"/>
  <c r="AA115" i="1"/>
  <c r="A115" i="1" s="1"/>
  <c r="E93" i="1"/>
  <c r="C94" i="1" s="1"/>
  <c r="Z116" i="1" l="1"/>
  <c r="D94" i="1"/>
  <c r="F94" i="1" s="1"/>
  <c r="I94" i="1" s="1"/>
  <c r="X117" i="1" l="1"/>
  <c r="Y117" i="1" s="1"/>
  <c r="AA116" i="1"/>
  <c r="A116" i="1" s="1"/>
  <c r="E94" i="1"/>
  <c r="C95" i="1" s="1"/>
  <c r="D95" i="1" s="1"/>
  <c r="Z117" i="1" l="1"/>
  <c r="F95" i="1"/>
  <c r="I95" i="1" s="1"/>
  <c r="X118" i="1" l="1"/>
  <c r="Y118" i="1" s="1"/>
  <c r="AA117" i="1"/>
  <c r="A117" i="1" s="1"/>
  <c r="E95" i="1"/>
  <c r="C96" i="1" s="1"/>
  <c r="Z118" i="1" l="1"/>
  <c r="D96" i="1"/>
  <c r="F96" i="1" s="1"/>
  <c r="E96" i="1" s="1"/>
  <c r="C97" i="1" s="1"/>
  <c r="AA118" i="1" l="1"/>
  <c r="A118" i="1" s="1"/>
  <c r="X119" i="1"/>
  <c r="Y119" i="1" s="1"/>
  <c r="I96" i="1"/>
  <c r="D97" i="1"/>
  <c r="F97" i="1" s="1"/>
  <c r="I97" i="1" s="1"/>
  <c r="Z119" i="1" l="1"/>
  <c r="E97" i="1"/>
  <c r="C98" i="1" s="1"/>
  <c r="X120" i="1" l="1"/>
  <c r="Y120" i="1" s="1"/>
  <c r="AA119" i="1"/>
  <c r="A119" i="1" s="1"/>
  <c r="D98" i="1"/>
  <c r="F98" i="1" s="1"/>
  <c r="I98" i="1" s="1"/>
  <c r="Z120" i="1" l="1"/>
  <c r="E98" i="1"/>
  <c r="C99" i="1" s="1"/>
  <c r="AA120" i="1" l="1"/>
  <c r="A120" i="1" s="1"/>
  <c r="X121" i="1"/>
  <c r="Y121" i="1" s="1"/>
  <c r="D99" i="1"/>
  <c r="F99" i="1" s="1"/>
  <c r="E99" i="1" s="1"/>
  <c r="Z121" i="1" l="1"/>
  <c r="I99" i="1"/>
  <c r="C100" i="1"/>
  <c r="AA121" i="1" l="1"/>
  <c r="A121" i="1" s="1"/>
  <c r="X122" i="1"/>
  <c r="Y122" i="1" s="1"/>
  <c r="D100" i="1"/>
  <c r="F100" i="1" s="1"/>
  <c r="E100" i="1" s="1"/>
  <c r="Z122" i="1" l="1"/>
  <c r="I100" i="1"/>
  <c r="C101" i="1"/>
  <c r="AA122" i="1" l="1"/>
  <c r="A122" i="1" s="1"/>
  <c r="X123" i="1"/>
  <c r="Y123" i="1" s="1"/>
  <c r="D101" i="1"/>
  <c r="F101" i="1" s="1"/>
  <c r="I101" i="1" s="1"/>
  <c r="Z123" i="1" l="1"/>
  <c r="E101" i="1"/>
  <c r="C102" i="1" s="1"/>
  <c r="X124" i="1" l="1"/>
  <c r="Y124" i="1" s="1"/>
  <c r="AA123" i="1"/>
  <c r="A123" i="1" s="1"/>
  <c r="D102" i="1"/>
  <c r="F102" i="1" s="1"/>
  <c r="I102" i="1" s="1"/>
  <c r="Z124" i="1" l="1"/>
  <c r="E102" i="1"/>
  <c r="C103" i="1" s="1"/>
  <c r="X125" i="1" l="1"/>
  <c r="Y125" i="1" s="1"/>
  <c r="AA124" i="1"/>
  <c r="A124" i="1" s="1"/>
  <c r="D103" i="1"/>
  <c r="F103" i="1" s="1"/>
  <c r="E103" i="1" s="1"/>
  <c r="Z125" i="1" l="1"/>
  <c r="I103" i="1"/>
  <c r="C104" i="1"/>
  <c r="X126" i="1" l="1"/>
  <c r="Y126" i="1" s="1"/>
  <c r="AA125" i="1"/>
  <c r="A125" i="1" s="1"/>
  <c r="D104" i="1"/>
  <c r="F104" i="1" s="1"/>
  <c r="E104" i="1" s="1"/>
  <c r="Z126" i="1" l="1"/>
  <c r="I104" i="1"/>
  <c r="C105" i="1"/>
  <c r="AA126" i="1" l="1"/>
  <c r="A126" i="1" s="1"/>
  <c r="X127" i="1"/>
  <c r="Y127" i="1" s="1"/>
  <c r="D105" i="1"/>
  <c r="F105" i="1" s="1"/>
  <c r="I105" i="1" s="1"/>
  <c r="Z127" i="1" l="1"/>
  <c r="E105" i="1"/>
  <c r="C106" i="1" s="1"/>
  <c r="X128" i="1" l="1"/>
  <c r="Y128" i="1" s="1"/>
  <c r="AA127" i="1"/>
  <c r="A127" i="1" s="1"/>
  <c r="D106" i="1"/>
  <c r="F106" i="1" s="1"/>
  <c r="I106" i="1" s="1"/>
  <c r="Z128" i="1" l="1"/>
  <c r="E106" i="1"/>
  <c r="C107" i="1" s="1"/>
  <c r="AA128" i="1" l="1"/>
  <c r="A128" i="1" s="1"/>
  <c r="X129" i="1"/>
  <c r="Y129" i="1" s="1"/>
  <c r="D107" i="1"/>
  <c r="F107" i="1" s="1"/>
  <c r="E107" i="1" s="1"/>
  <c r="Z129" i="1" l="1"/>
  <c r="I107" i="1"/>
  <c r="C108" i="1"/>
  <c r="AA129" i="1" l="1"/>
  <c r="A129" i="1" s="1"/>
  <c r="X130" i="1"/>
  <c r="Y130" i="1" s="1"/>
  <c r="D108" i="1"/>
  <c r="F108" i="1" s="1"/>
  <c r="E108" i="1" s="1"/>
  <c r="Z130" i="1" l="1"/>
  <c r="I108" i="1"/>
  <c r="C109" i="1"/>
  <c r="AA130" i="1" l="1"/>
  <c r="A130" i="1" s="1"/>
  <c r="X131" i="1"/>
  <c r="Y131" i="1" s="1"/>
  <c r="D109" i="1"/>
  <c r="F109" i="1" s="1"/>
  <c r="I109" i="1" s="1"/>
  <c r="Z131" i="1" l="1"/>
  <c r="E109" i="1"/>
  <c r="C110" i="1" s="1"/>
  <c r="X132" i="1" l="1"/>
  <c r="Y132" i="1" s="1"/>
  <c r="AA131" i="1"/>
  <c r="A131" i="1" s="1"/>
  <c r="D110" i="1"/>
  <c r="F110" i="1" s="1"/>
  <c r="E110" i="1" s="1"/>
  <c r="Z132" i="1" l="1"/>
  <c r="I110" i="1"/>
  <c r="C111" i="1"/>
  <c r="X133" i="1" l="1"/>
  <c r="Y133" i="1" s="1"/>
  <c r="AA132" i="1"/>
  <c r="A132" i="1" s="1"/>
  <c r="D111" i="1"/>
  <c r="F111" i="1" s="1"/>
  <c r="E111" i="1" s="1"/>
  <c r="Z133" i="1" l="1"/>
  <c r="I111" i="1"/>
  <c r="C112" i="1"/>
  <c r="X134" i="1" l="1"/>
  <c r="Y134" i="1" s="1"/>
  <c r="AA133" i="1"/>
  <c r="A133" i="1" s="1"/>
  <c r="D112" i="1"/>
  <c r="F112" i="1" s="1"/>
  <c r="E112" i="1" s="1"/>
  <c r="Z134" i="1" l="1"/>
  <c r="I112" i="1"/>
  <c r="C113" i="1"/>
  <c r="AA134" i="1" l="1"/>
  <c r="A134" i="1" s="1"/>
  <c r="X135" i="1"/>
  <c r="Y135" i="1" s="1"/>
  <c r="D113" i="1"/>
  <c r="F113" i="1" s="1"/>
  <c r="I113" i="1" s="1"/>
  <c r="Z135" i="1" l="1"/>
  <c r="E113" i="1"/>
  <c r="C114" i="1" s="1"/>
  <c r="X136" i="1" l="1"/>
  <c r="Y136" i="1" s="1"/>
  <c r="AA135" i="1"/>
  <c r="A135" i="1" s="1"/>
  <c r="D114" i="1"/>
  <c r="F114" i="1" s="1"/>
  <c r="I114" i="1" s="1"/>
  <c r="Z136" i="1" l="1"/>
  <c r="E114" i="1"/>
  <c r="C115" i="1" s="1"/>
  <c r="AA136" i="1" l="1"/>
  <c r="A136" i="1" s="1"/>
  <c r="X137" i="1"/>
  <c r="Y137" i="1" s="1"/>
  <c r="D115" i="1"/>
  <c r="F115" i="1" s="1"/>
  <c r="E115" i="1" s="1"/>
  <c r="Z137" i="1" l="1"/>
  <c r="I115" i="1"/>
  <c r="C116" i="1"/>
  <c r="AA137" i="1" l="1"/>
  <c r="A137" i="1" s="1"/>
  <c r="X138" i="1"/>
  <c r="Y138" i="1" s="1"/>
  <c r="D116" i="1"/>
  <c r="F116" i="1" s="1"/>
  <c r="E116" i="1" s="1"/>
  <c r="Z138" i="1" l="1"/>
  <c r="I116" i="1"/>
  <c r="C117" i="1"/>
  <c r="AA138" i="1" l="1"/>
  <c r="A138" i="1" s="1"/>
  <c r="X139" i="1"/>
  <c r="Y139" i="1" s="1"/>
  <c r="D117" i="1"/>
  <c r="F117" i="1" s="1"/>
  <c r="I117" i="1" s="1"/>
  <c r="Z139" i="1" l="1"/>
  <c r="E117" i="1"/>
  <c r="C118" i="1" s="1"/>
  <c r="X140" i="1" l="1"/>
  <c r="Y140" i="1" s="1"/>
  <c r="AA139" i="1"/>
  <c r="A139" i="1" s="1"/>
  <c r="D118" i="1"/>
  <c r="F118" i="1" s="1"/>
  <c r="I118" i="1" s="1"/>
  <c r="Z140" i="1" l="1"/>
  <c r="E118" i="1"/>
  <c r="C119" i="1" s="1"/>
  <c r="X141" i="1" l="1"/>
  <c r="Y141" i="1" s="1"/>
  <c r="AA140" i="1"/>
  <c r="A140" i="1" s="1"/>
  <c r="D119" i="1"/>
  <c r="F119" i="1" s="1"/>
  <c r="E119" i="1" s="1"/>
  <c r="Z141" i="1" l="1"/>
  <c r="I119" i="1"/>
  <c r="C120" i="1"/>
  <c r="X142" i="1" l="1"/>
  <c r="Y142" i="1" s="1"/>
  <c r="AA141" i="1"/>
  <c r="A141" i="1" s="1"/>
  <c r="D120" i="1"/>
  <c r="F120" i="1" s="1"/>
  <c r="E120" i="1" s="1"/>
  <c r="Z142" i="1" l="1"/>
  <c r="I120" i="1"/>
  <c r="C121" i="1"/>
  <c r="AA142" i="1" l="1"/>
  <c r="A142" i="1" s="1"/>
  <c r="X143" i="1"/>
  <c r="Y143" i="1" s="1"/>
  <c r="D121" i="1"/>
  <c r="F121" i="1" s="1"/>
  <c r="I121" i="1" s="1"/>
  <c r="Z143" i="1" l="1"/>
  <c r="E121" i="1"/>
  <c r="C122" i="1" s="1"/>
  <c r="X144" i="1" l="1"/>
  <c r="Y144" i="1" s="1"/>
  <c r="AA143" i="1"/>
  <c r="A143" i="1" s="1"/>
  <c r="D122" i="1"/>
  <c r="F122" i="1" s="1"/>
  <c r="I122" i="1" s="1"/>
  <c r="Z144" i="1" l="1"/>
  <c r="E122" i="1"/>
  <c r="C123" i="1" s="1"/>
  <c r="AA144" i="1" l="1"/>
  <c r="A144" i="1" s="1"/>
  <c r="X145" i="1"/>
  <c r="Y145" i="1" s="1"/>
  <c r="D123" i="1"/>
  <c r="F123" i="1" s="1"/>
  <c r="E123" i="1" s="1"/>
  <c r="Z145" i="1" l="1"/>
  <c r="I123" i="1"/>
  <c r="C124" i="1"/>
  <c r="AA145" i="1" l="1"/>
  <c r="A145" i="1" s="1"/>
  <c r="X146" i="1"/>
  <c r="Y146" i="1" s="1"/>
  <c r="D124" i="1"/>
  <c r="F124" i="1" s="1"/>
  <c r="E124" i="1" s="1"/>
  <c r="Z146" i="1" l="1"/>
  <c r="I124" i="1"/>
  <c r="C125" i="1"/>
  <c r="AA146" i="1" l="1"/>
  <c r="A146" i="1" s="1"/>
  <c r="X147" i="1"/>
  <c r="Y147" i="1" s="1"/>
  <c r="D125" i="1"/>
  <c r="F125" i="1" s="1"/>
  <c r="I125" i="1" s="1"/>
  <c r="E125" i="1" l="1"/>
  <c r="C126" i="1" s="1"/>
  <c r="Z147" i="1"/>
  <c r="X148" i="1" l="1"/>
  <c r="Y148" i="1" s="1"/>
  <c r="AA147" i="1"/>
  <c r="A147" i="1" s="1"/>
  <c r="D126" i="1"/>
  <c r="F126" i="1" s="1"/>
  <c r="E126" i="1" s="1"/>
  <c r="Z148" i="1" l="1"/>
  <c r="I126" i="1"/>
  <c r="C127" i="1"/>
  <c r="X149" i="1" l="1"/>
  <c r="Y149" i="1" s="1"/>
  <c r="AA148" i="1"/>
  <c r="A148" i="1" s="1"/>
  <c r="D127" i="1"/>
  <c r="F127" i="1" s="1"/>
  <c r="E127" i="1" s="1"/>
  <c r="Z149" i="1" l="1"/>
  <c r="I127" i="1"/>
  <c r="C128" i="1"/>
  <c r="X150" i="1" l="1"/>
  <c r="Y150" i="1" s="1"/>
  <c r="AA149" i="1"/>
  <c r="A149" i="1" s="1"/>
  <c r="D128" i="1"/>
  <c r="F128" i="1" s="1"/>
  <c r="E128" i="1" s="1"/>
  <c r="Z150" i="1" l="1"/>
  <c r="I128" i="1"/>
  <c r="C129" i="1"/>
  <c r="AA150" i="1" l="1"/>
  <c r="A150" i="1" s="1"/>
  <c r="X151" i="1"/>
  <c r="Y151" i="1" s="1"/>
  <c r="D129" i="1"/>
  <c r="F129" i="1" s="1"/>
  <c r="I129" i="1" s="1"/>
  <c r="E129" i="1" l="1"/>
  <c r="C130" i="1" s="1"/>
  <c r="Z151" i="1"/>
  <c r="X152" i="1" l="1"/>
  <c r="Y152" i="1" s="1"/>
  <c r="AA151" i="1"/>
  <c r="A151" i="1" s="1"/>
  <c r="D130" i="1"/>
  <c r="F130" i="1" s="1"/>
  <c r="I130" i="1" s="1"/>
  <c r="Z152" i="1" l="1"/>
  <c r="E130" i="1"/>
  <c r="C131" i="1" s="1"/>
  <c r="AA152" i="1" l="1"/>
  <c r="A152" i="1" s="1"/>
  <c r="X153" i="1"/>
  <c r="Y153" i="1" s="1"/>
  <c r="D131" i="1"/>
  <c r="F131" i="1" s="1"/>
  <c r="E131" i="1" s="1"/>
  <c r="Z153" i="1" l="1"/>
  <c r="I131" i="1"/>
  <c r="C132" i="1"/>
  <c r="AA153" i="1" l="1"/>
  <c r="A153" i="1" s="1"/>
  <c r="X154" i="1"/>
  <c r="Y154" i="1" s="1"/>
  <c r="D132" i="1"/>
  <c r="F132" i="1" s="1"/>
  <c r="E132" i="1" s="1"/>
  <c r="Z154" i="1" l="1"/>
  <c r="I132" i="1"/>
  <c r="C133" i="1"/>
  <c r="AA154" i="1" l="1"/>
  <c r="A154" i="1" s="1"/>
  <c r="X155" i="1"/>
  <c r="Y155" i="1" s="1"/>
  <c r="D133" i="1"/>
  <c r="F133" i="1" s="1"/>
  <c r="I133" i="1" s="1"/>
  <c r="E133" i="1" l="1"/>
  <c r="C134" i="1" s="1"/>
  <c r="Z155" i="1"/>
  <c r="X156" i="1" l="1"/>
  <c r="Y156" i="1" s="1"/>
  <c r="AA155" i="1"/>
  <c r="A155" i="1" s="1"/>
  <c r="D134" i="1"/>
  <c r="F134" i="1" s="1"/>
  <c r="I134" i="1" s="1"/>
  <c r="E134" i="1" l="1"/>
  <c r="C135" i="1" s="1"/>
  <c r="Z156" i="1"/>
  <c r="X157" i="1" l="1"/>
  <c r="Y157" i="1" s="1"/>
  <c r="AA156" i="1"/>
  <c r="A156" i="1" s="1"/>
  <c r="D135" i="1"/>
  <c r="F135" i="1" s="1"/>
  <c r="E135" i="1" s="1"/>
  <c r="Z157" i="1" l="1"/>
  <c r="I135" i="1"/>
  <c r="C136" i="1"/>
  <c r="X158" i="1" l="1"/>
  <c r="Y158" i="1" s="1"/>
  <c r="AA157" i="1"/>
  <c r="A157" i="1" s="1"/>
  <c r="D136" i="1"/>
  <c r="F136" i="1" s="1"/>
  <c r="E136" i="1" s="1"/>
  <c r="Z158" i="1" l="1"/>
  <c r="I136" i="1"/>
  <c r="C137" i="1"/>
  <c r="AA158" i="1" l="1"/>
  <c r="A158" i="1" s="1"/>
  <c r="X159" i="1"/>
  <c r="Y159" i="1" s="1"/>
  <c r="D137" i="1"/>
  <c r="F137" i="1" s="1"/>
  <c r="I137" i="1" s="1"/>
  <c r="E137" i="1" l="1"/>
  <c r="C138" i="1" s="1"/>
  <c r="Z159" i="1"/>
  <c r="X160" i="1" l="1"/>
  <c r="Y160" i="1" s="1"/>
  <c r="AA159" i="1"/>
  <c r="A159" i="1" s="1"/>
  <c r="D138" i="1"/>
  <c r="F138" i="1" s="1"/>
  <c r="I138" i="1" s="1"/>
  <c r="E138" i="1" l="1"/>
  <c r="C139" i="1" s="1"/>
  <c r="Z160" i="1"/>
  <c r="AA160" i="1" l="1"/>
  <c r="A160" i="1" s="1"/>
  <c r="X161" i="1"/>
  <c r="Y161" i="1" s="1"/>
  <c r="D139" i="1"/>
  <c r="F139" i="1" s="1"/>
  <c r="E139" i="1" s="1"/>
  <c r="Z161" i="1" l="1"/>
  <c r="I139" i="1"/>
  <c r="C140" i="1"/>
  <c r="AA161" i="1" l="1"/>
  <c r="A161" i="1" s="1"/>
  <c r="X162" i="1"/>
  <c r="Y162" i="1" s="1"/>
  <c r="D140" i="1"/>
  <c r="F140" i="1" s="1"/>
  <c r="E140" i="1" s="1"/>
  <c r="Z162" i="1" l="1"/>
  <c r="I140" i="1"/>
  <c r="C141" i="1"/>
  <c r="AA162" i="1" l="1"/>
  <c r="A162" i="1" s="1"/>
  <c r="X163" i="1"/>
  <c r="Y163" i="1" s="1"/>
  <c r="D141" i="1"/>
  <c r="F141" i="1" s="1"/>
  <c r="I141" i="1" s="1"/>
  <c r="E141" i="1" l="1"/>
  <c r="C142" i="1" s="1"/>
  <c r="Z163" i="1"/>
  <c r="X164" i="1" l="1"/>
  <c r="Y164" i="1" s="1"/>
  <c r="AA163" i="1"/>
  <c r="A163" i="1" s="1"/>
  <c r="D142" i="1"/>
  <c r="F142" i="1" s="1"/>
  <c r="I142" i="1" s="1"/>
  <c r="E142" i="1" l="1"/>
  <c r="C143" i="1" s="1"/>
  <c r="Z164" i="1"/>
  <c r="X165" i="1" l="1"/>
  <c r="Y165" i="1" s="1"/>
  <c r="AA164" i="1"/>
  <c r="A164" i="1" s="1"/>
  <c r="D143" i="1"/>
  <c r="F143" i="1" s="1"/>
  <c r="E143" i="1" s="1"/>
  <c r="Z165" i="1" l="1"/>
  <c r="I143" i="1"/>
  <c r="C144" i="1"/>
  <c r="X166" i="1" l="1"/>
  <c r="Y166" i="1" s="1"/>
  <c r="AA165" i="1"/>
  <c r="A165" i="1" s="1"/>
  <c r="D144" i="1"/>
  <c r="F144" i="1" s="1"/>
  <c r="E144" i="1" s="1"/>
  <c r="Z166" i="1" l="1"/>
  <c r="I144" i="1"/>
  <c r="C145" i="1"/>
  <c r="AA166" i="1" l="1"/>
  <c r="A166" i="1" s="1"/>
  <c r="X167" i="1"/>
  <c r="Y167" i="1" s="1"/>
  <c r="D145" i="1"/>
  <c r="F145" i="1" s="1"/>
  <c r="I145" i="1" s="1"/>
  <c r="E145" i="1" l="1"/>
  <c r="C146" i="1" s="1"/>
  <c r="Z167" i="1"/>
  <c r="X168" i="1" l="1"/>
  <c r="Y168" i="1" s="1"/>
  <c r="AA167" i="1"/>
  <c r="A167" i="1" s="1"/>
  <c r="D146" i="1"/>
  <c r="F146" i="1" s="1"/>
  <c r="I146" i="1" s="1"/>
  <c r="E146" i="1" l="1"/>
  <c r="C147" i="1" s="1"/>
  <c r="Z168" i="1"/>
  <c r="AA168" i="1" l="1"/>
  <c r="A168" i="1" s="1"/>
  <c r="X169" i="1"/>
  <c r="Y169" i="1" s="1"/>
  <c r="D147" i="1"/>
  <c r="F147" i="1" s="1"/>
  <c r="I147" i="1" s="1"/>
  <c r="E147" i="1" l="1"/>
  <c r="C148" i="1" s="1"/>
  <c r="Z169" i="1"/>
  <c r="AA169" i="1" l="1"/>
  <c r="A169" i="1" s="1"/>
  <c r="X170" i="1"/>
  <c r="Y170" i="1" s="1"/>
  <c r="D148" i="1"/>
  <c r="F148" i="1" s="1"/>
  <c r="E148" i="1" s="1"/>
  <c r="Z170" i="1" l="1"/>
  <c r="I148" i="1"/>
  <c r="C149" i="1"/>
  <c r="AA170" i="1" l="1"/>
  <c r="A170" i="1" s="1"/>
  <c r="X171" i="1"/>
  <c r="Y171" i="1" s="1"/>
  <c r="D149" i="1"/>
  <c r="F149" i="1" s="1"/>
  <c r="E149" i="1" s="1"/>
  <c r="Z171" i="1" l="1"/>
  <c r="I149" i="1"/>
  <c r="C150" i="1"/>
  <c r="X172" i="1" l="1"/>
  <c r="Y172" i="1" s="1"/>
  <c r="AA171" i="1"/>
  <c r="A171" i="1" s="1"/>
  <c r="D150" i="1"/>
  <c r="F150" i="1" s="1"/>
  <c r="E150" i="1" s="1"/>
  <c r="Z172" i="1" l="1"/>
  <c r="I150" i="1"/>
  <c r="C151" i="1"/>
  <c r="X173" i="1" l="1"/>
  <c r="Y173" i="1" s="1"/>
  <c r="AA172" i="1"/>
  <c r="A172" i="1" s="1"/>
  <c r="D151" i="1"/>
  <c r="F151" i="1" s="1"/>
  <c r="I151" i="1" s="1"/>
  <c r="E151" i="1" l="1"/>
  <c r="C152" i="1" s="1"/>
  <c r="Z173" i="1"/>
  <c r="X174" i="1" l="1"/>
  <c r="Y174" i="1" s="1"/>
  <c r="AA173" i="1"/>
  <c r="A173" i="1" s="1"/>
  <c r="D152" i="1"/>
  <c r="F152" i="1" s="1"/>
  <c r="I152" i="1" s="1"/>
  <c r="E152" i="1" l="1"/>
  <c r="C153" i="1" s="1"/>
  <c r="Z174" i="1"/>
  <c r="AA174" i="1" l="1"/>
  <c r="A174" i="1" s="1"/>
  <c r="X175" i="1"/>
  <c r="Y175" i="1" s="1"/>
  <c r="D153" i="1"/>
  <c r="F153" i="1" s="1"/>
  <c r="E153" i="1" s="1"/>
  <c r="Z175" i="1" l="1"/>
  <c r="I153" i="1"/>
  <c r="C154" i="1"/>
  <c r="X176" i="1" l="1"/>
  <c r="Y176" i="1" s="1"/>
  <c r="AA175" i="1"/>
  <c r="A175" i="1" s="1"/>
  <c r="D154" i="1"/>
  <c r="F154" i="1" s="1"/>
  <c r="E154" i="1" s="1"/>
  <c r="Z176" i="1" l="1"/>
  <c r="I154" i="1"/>
  <c r="C155" i="1"/>
  <c r="AA176" i="1" l="1"/>
  <c r="A176" i="1" s="1"/>
  <c r="X177" i="1"/>
  <c r="Y177" i="1" s="1"/>
  <c r="D155" i="1"/>
  <c r="F155" i="1" s="1"/>
  <c r="E155" i="1" s="1"/>
  <c r="Z177" i="1" l="1"/>
  <c r="I155" i="1"/>
  <c r="C156" i="1"/>
  <c r="AA177" i="1" l="1"/>
  <c r="A177" i="1" s="1"/>
  <c r="X178" i="1"/>
  <c r="Y178" i="1" s="1"/>
  <c r="D156" i="1"/>
  <c r="F156" i="1" s="1"/>
  <c r="I156" i="1" s="1"/>
  <c r="E156" i="1" l="1"/>
  <c r="C157" i="1" s="1"/>
  <c r="Z178" i="1"/>
  <c r="AA178" i="1" l="1"/>
  <c r="A178" i="1" s="1"/>
  <c r="X179" i="1"/>
  <c r="Y179" i="1" s="1"/>
  <c r="D157" i="1"/>
  <c r="F157" i="1" s="1"/>
  <c r="I157" i="1" s="1"/>
  <c r="E157" i="1" l="1"/>
  <c r="C158" i="1" s="1"/>
  <c r="Z179" i="1"/>
  <c r="X180" i="1" l="1"/>
  <c r="Y180" i="1" s="1"/>
  <c r="AA179" i="1"/>
  <c r="A179" i="1" s="1"/>
  <c r="D158" i="1"/>
  <c r="F158" i="1" s="1"/>
  <c r="E158" i="1" s="1"/>
  <c r="Z180" i="1" l="1"/>
  <c r="I158" i="1"/>
  <c r="C159" i="1"/>
  <c r="X181" i="1" l="1"/>
  <c r="Y181" i="1" s="1"/>
  <c r="AA180" i="1"/>
  <c r="A180" i="1" s="1"/>
  <c r="D159" i="1"/>
  <c r="F159" i="1" s="1"/>
  <c r="E159" i="1" s="1"/>
  <c r="Z181" i="1" l="1"/>
  <c r="I159" i="1"/>
  <c r="C160" i="1"/>
  <c r="X182" i="1" l="1"/>
  <c r="Y182" i="1" s="1"/>
  <c r="AA181" i="1"/>
  <c r="A181" i="1" s="1"/>
  <c r="D160" i="1"/>
  <c r="F160" i="1" s="1"/>
  <c r="E160" i="1" s="1"/>
  <c r="Z182" i="1" l="1"/>
  <c r="I160" i="1"/>
  <c r="C161" i="1"/>
  <c r="X183" i="1" l="1"/>
  <c r="Y183" i="1" s="1"/>
  <c r="AA182" i="1"/>
  <c r="A182" i="1" s="1"/>
  <c r="D161" i="1"/>
  <c r="F161" i="1" s="1"/>
  <c r="I161" i="1" s="1"/>
  <c r="E161" i="1" l="1"/>
  <c r="C162" i="1" s="1"/>
  <c r="Z183" i="1"/>
  <c r="X184" i="1" l="1"/>
  <c r="Y184" i="1" s="1"/>
  <c r="AA183" i="1"/>
  <c r="A183" i="1" s="1"/>
  <c r="D162" i="1"/>
  <c r="F162" i="1" s="1"/>
  <c r="I162" i="1" s="1"/>
  <c r="E162" i="1" l="1"/>
  <c r="C163" i="1" s="1"/>
  <c r="Z184" i="1"/>
  <c r="D163" i="1" l="1"/>
  <c r="F163" i="1" s="1"/>
  <c r="I163" i="1" s="1"/>
  <c r="X185" i="1"/>
  <c r="Y185" i="1" s="1"/>
  <c r="AA184" i="1"/>
  <c r="A184" i="1" s="1"/>
  <c r="E163" i="1" l="1"/>
  <c r="C164" i="1" s="1"/>
  <c r="Z185" i="1"/>
  <c r="D164" i="1" l="1"/>
  <c r="F164" i="1" s="1"/>
  <c r="I164" i="1" s="1"/>
  <c r="X186" i="1"/>
  <c r="Y186" i="1" s="1"/>
  <c r="AA185" i="1"/>
  <c r="A185" i="1" s="1"/>
  <c r="E164" i="1" l="1"/>
  <c r="C165" i="1" s="1"/>
  <c r="Z186" i="1"/>
  <c r="D165" i="1" l="1"/>
  <c r="F165" i="1" s="1"/>
  <c r="E165" i="1" s="1"/>
  <c r="X187" i="1"/>
  <c r="Y187" i="1" s="1"/>
  <c r="AA186" i="1"/>
  <c r="A186" i="1" s="1"/>
  <c r="C166" i="1" l="1"/>
  <c r="D166" i="1" s="1"/>
  <c r="F166" i="1" s="1"/>
  <c r="E166" i="1" s="1"/>
  <c r="I165" i="1"/>
  <c r="Z187" i="1"/>
  <c r="X188" i="1" l="1"/>
  <c r="Y188" i="1" s="1"/>
  <c r="AA187" i="1"/>
  <c r="A187" i="1" s="1"/>
  <c r="I166" i="1"/>
  <c r="C167" i="1"/>
  <c r="Z188" i="1" l="1"/>
  <c r="D167" i="1"/>
  <c r="F167" i="1" s="1"/>
  <c r="I167" i="1" s="1"/>
  <c r="E167" i="1" l="1"/>
  <c r="C168" i="1" s="1"/>
  <c r="X189" i="1"/>
  <c r="Y189" i="1" s="1"/>
  <c r="AA188" i="1"/>
  <c r="A188" i="1" s="1"/>
  <c r="Z189" i="1" l="1"/>
  <c r="D168" i="1"/>
  <c r="F168" i="1" s="1"/>
  <c r="I168" i="1" s="1"/>
  <c r="E168" i="1" l="1"/>
  <c r="C169" i="1" s="1"/>
  <c r="X190" i="1"/>
  <c r="Y190" i="1" s="1"/>
  <c r="AA189" i="1"/>
  <c r="A189" i="1" s="1"/>
  <c r="Z190" i="1" l="1"/>
  <c r="D169" i="1"/>
  <c r="F169" i="1" s="1"/>
  <c r="E169" i="1" s="1"/>
  <c r="X191" i="1" l="1"/>
  <c r="Y191" i="1" s="1"/>
  <c r="AA190" i="1"/>
  <c r="A190" i="1" s="1"/>
  <c r="I169" i="1"/>
  <c r="C170" i="1"/>
  <c r="Z191" i="1" l="1"/>
  <c r="D170" i="1"/>
  <c r="F170" i="1" s="1"/>
  <c r="E170" i="1" s="1"/>
  <c r="X192" i="1" l="1"/>
  <c r="Y192" i="1" s="1"/>
  <c r="AA191" i="1"/>
  <c r="A191" i="1" s="1"/>
  <c r="I170" i="1"/>
  <c r="C171" i="1"/>
  <c r="Z192" i="1" l="1"/>
  <c r="D171" i="1"/>
  <c r="F171" i="1" s="1"/>
  <c r="E171" i="1" s="1"/>
  <c r="X193" i="1" l="1"/>
  <c r="Y193" i="1" s="1"/>
  <c r="AA192" i="1"/>
  <c r="A192" i="1" s="1"/>
  <c r="I171" i="1"/>
  <c r="C172" i="1"/>
  <c r="Z193" i="1" l="1"/>
  <c r="D172" i="1"/>
  <c r="F172" i="1" s="1"/>
  <c r="I172" i="1" s="1"/>
  <c r="E172" i="1" l="1"/>
  <c r="C173" i="1" s="1"/>
  <c r="X194" i="1"/>
  <c r="Y194" i="1" s="1"/>
  <c r="AA193" i="1"/>
  <c r="A193" i="1" s="1"/>
  <c r="Z194" i="1" l="1"/>
  <c r="D173" i="1"/>
  <c r="F173" i="1" s="1"/>
  <c r="I173" i="1" s="1"/>
  <c r="E173" i="1" l="1"/>
  <c r="C174" i="1" s="1"/>
  <c r="X195" i="1"/>
  <c r="Y195" i="1" s="1"/>
  <c r="AA194" i="1"/>
  <c r="A194" i="1" s="1"/>
  <c r="Z195" i="1" l="1"/>
  <c r="D174" i="1"/>
  <c r="F174" i="1" s="1"/>
  <c r="E174" i="1" s="1"/>
  <c r="X196" i="1" l="1"/>
  <c r="Y196" i="1" s="1"/>
  <c r="AA195" i="1"/>
  <c r="A195" i="1" s="1"/>
  <c r="I174" i="1"/>
  <c r="C175" i="1"/>
  <c r="Z196" i="1" l="1"/>
  <c r="D175" i="1"/>
  <c r="F175" i="1" s="1"/>
  <c r="E175" i="1" s="1"/>
  <c r="X197" i="1" l="1"/>
  <c r="Y197" i="1" s="1"/>
  <c r="AA196" i="1"/>
  <c r="A196" i="1" s="1"/>
  <c r="I175" i="1"/>
  <c r="C176" i="1"/>
  <c r="Z197" i="1" l="1"/>
  <c r="D176" i="1"/>
  <c r="F176" i="1" s="1"/>
  <c r="I176" i="1" s="1"/>
  <c r="E176" i="1" l="1"/>
  <c r="C177" i="1" s="1"/>
  <c r="X198" i="1"/>
  <c r="Y198" i="1" s="1"/>
  <c r="AA197" i="1"/>
  <c r="A197" i="1" s="1"/>
  <c r="Z198" i="1" l="1"/>
  <c r="D177" i="1"/>
  <c r="F177" i="1" s="1"/>
  <c r="I177" i="1" s="1"/>
  <c r="E177" i="1" l="1"/>
  <c r="C178" i="1" s="1"/>
  <c r="X199" i="1"/>
  <c r="Y199" i="1" s="1"/>
  <c r="AA198" i="1"/>
  <c r="A198" i="1" s="1"/>
  <c r="Z199" i="1" l="1"/>
  <c r="D178" i="1"/>
  <c r="F178" i="1" s="1"/>
  <c r="E178" i="1" s="1"/>
  <c r="X200" i="1" l="1"/>
  <c r="Y200" i="1" s="1"/>
  <c r="AA199" i="1"/>
  <c r="A199" i="1" s="1"/>
  <c r="I178" i="1"/>
  <c r="C179" i="1"/>
  <c r="Z200" i="1" l="1"/>
  <c r="D179" i="1"/>
  <c r="F179" i="1" s="1"/>
  <c r="E179" i="1" s="1"/>
  <c r="X201" i="1" l="1"/>
  <c r="Y201" i="1" s="1"/>
  <c r="AA200" i="1"/>
  <c r="A200" i="1" s="1"/>
  <c r="I179" i="1"/>
  <c r="C180" i="1"/>
  <c r="Z201" i="1" l="1"/>
  <c r="D180" i="1"/>
  <c r="F180" i="1" s="1"/>
  <c r="I180" i="1" s="1"/>
  <c r="E180" i="1" l="1"/>
  <c r="C181" i="1" s="1"/>
  <c r="X202" i="1"/>
  <c r="Y202" i="1" s="1"/>
  <c r="AA201" i="1"/>
  <c r="A201" i="1" s="1"/>
  <c r="Z202" i="1" l="1"/>
  <c r="D181" i="1"/>
  <c r="F181" i="1" s="1"/>
  <c r="I181" i="1" s="1"/>
  <c r="E181" i="1" l="1"/>
  <c r="C182" i="1" s="1"/>
  <c r="X203" i="1"/>
  <c r="Y203" i="1" s="1"/>
  <c r="AA202" i="1"/>
  <c r="A202" i="1" s="1"/>
  <c r="Z203" i="1" l="1"/>
  <c r="D182" i="1"/>
  <c r="F182" i="1" s="1"/>
  <c r="E182" i="1" s="1"/>
  <c r="X204" i="1" l="1"/>
  <c r="Y204" i="1" s="1"/>
  <c r="AA203" i="1"/>
  <c r="A203" i="1" s="1"/>
  <c r="I182" i="1"/>
  <c r="C183" i="1"/>
  <c r="Z204" i="1" l="1"/>
  <c r="D183" i="1"/>
  <c r="F183" i="1" s="1"/>
  <c r="E183" i="1" s="1"/>
  <c r="X205" i="1" l="1"/>
  <c r="Y205" i="1" s="1"/>
  <c r="AA204" i="1"/>
  <c r="A204" i="1" s="1"/>
  <c r="I183" i="1"/>
  <c r="C184" i="1"/>
  <c r="Z205" i="1" l="1"/>
  <c r="D184" i="1"/>
  <c r="F184" i="1" s="1"/>
  <c r="I184" i="1" s="1"/>
  <c r="E184" i="1" l="1"/>
  <c r="C185" i="1" s="1"/>
  <c r="X206" i="1"/>
  <c r="Y206" i="1" s="1"/>
  <c r="AA205" i="1"/>
  <c r="A205" i="1" s="1"/>
  <c r="Z206" i="1" l="1"/>
  <c r="D185" i="1"/>
  <c r="F185" i="1" s="1"/>
  <c r="I185" i="1" s="1"/>
  <c r="E185" i="1" l="1"/>
  <c r="C186" i="1" s="1"/>
  <c r="X207" i="1"/>
  <c r="Y207" i="1" s="1"/>
  <c r="AA206" i="1"/>
  <c r="A206" i="1" s="1"/>
  <c r="Z207" i="1" l="1"/>
  <c r="D186" i="1"/>
  <c r="F186" i="1" s="1"/>
  <c r="E186" i="1" s="1"/>
  <c r="X208" i="1" l="1"/>
  <c r="Y208" i="1" s="1"/>
  <c r="AA207" i="1"/>
  <c r="A207" i="1" s="1"/>
  <c r="I186" i="1"/>
  <c r="C187" i="1"/>
  <c r="Z208" i="1" l="1"/>
  <c r="D187" i="1"/>
  <c r="F187" i="1" s="1"/>
  <c r="E187" i="1" s="1"/>
  <c r="X209" i="1" l="1"/>
  <c r="Y209" i="1" s="1"/>
  <c r="AA208" i="1"/>
  <c r="A208" i="1" s="1"/>
  <c r="I187" i="1"/>
  <c r="C188" i="1"/>
  <c r="Z209" i="1" l="1"/>
  <c r="D188" i="1"/>
  <c r="F188" i="1" s="1"/>
  <c r="I188" i="1" s="1"/>
  <c r="E188" i="1" l="1"/>
  <c r="C189" i="1" s="1"/>
  <c r="X210" i="1"/>
  <c r="Y210" i="1" s="1"/>
  <c r="AA209" i="1"/>
  <c r="A209" i="1" s="1"/>
  <c r="Z210" i="1" l="1"/>
  <c r="D189" i="1"/>
  <c r="F189" i="1" s="1"/>
  <c r="I189" i="1" s="1"/>
  <c r="E189" i="1" l="1"/>
  <c r="C190" i="1" s="1"/>
  <c r="X211" i="1"/>
  <c r="Y211" i="1" s="1"/>
  <c r="AA210" i="1"/>
  <c r="A210" i="1" s="1"/>
  <c r="Z211" i="1" l="1"/>
  <c r="D190" i="1"/>
  <c r="F190" i="1" s="1"/>
  <c r="E190" i="1" s="1"/>
  <c r="X212" i="1" l="1"/>
  <c r="Y212" i="1" s="1"/>
  <c r="AA211" i="1"/>
  <c r="A211" i="1" s="1"/>
  <c r="I190" i="1"/>
  <c r="C191" i="1"/>
  <c r="Z212" i="1" l="1"/>
  <c r="D191" i="1"/>
  <c r="F191" i="1" s="1"/>
  <c r="E191" i="1" s="1"/>
  <c r="X213" i="1" l="1"/>
  <c r="Y213" i="1" s="1"/>
  <c r="AA212" i="1"/>
  <c r="A212" i="1" s="1"/>
  <c r="I191" i="1"/>
  <c r="C192" i="1"/>
  <c r="Z213" i="1" l="1"/>
  <c r="D192" i="1"/>
  <c r="F192" i="1" s="1"/>
  <c r="I192" i="1" s="1"/>
  <c r="E192" i="1" l="1"/>
  <c r="C193" i="1" s="1"/>
  <c r="X214" i="1"/>
  <c r="Y214" i="1" s="1"/>
  <c r="AA213" i="1"/>
  <c r="A213" i="1" s="1"/>
  <c r="Z214" i="1" l="1"/>
  <c r="D193" i="1"/>
  <c r="F193" i="1" s="1"/>
  <c r="I193" i="1" s="1"/>
  <c r="E193" i="1" l="1"/>
  <c r="C194" i="1" s="1"/>
  <c r="X215" i="1"/>
  <c r="Y215" i="1" s="1"/>
  <c r="AA214" i="1"/>
  <c r="A214" i="1" s="1"/>
  <c r="Z215" i="1" l="1"/>
  <c r="D194" i="1"/>
  <c r="F194" i="1" s="1"/>
  <c r="E194" i="1" s="1"/>
  <c r="X216" i="1" l="1"/>
  <c r="Y216" i="1" s="1"/>
  <c r="AA215" i="1"/>
  <c r="A215" i="1" s="1"/>
  <c r="I194" i="1"/>
  <c r="C195" i="1"/>
  <c r="Z216" i="1" l="1"/>
  <c r="D195" i="1"/>
  <c r="F195" i="1" s="1"/>
  <c r="E195" i="1" s="1"/>
  <c r="X217" i="1" l="1"/>
  <c r="Y217" i="1" s="1"/>
  <c r="AA216" i="1"/>
  <c r="A216" i="1" s="1"/>
  <c r="I195" i="1"/>
  <c r="C196" i="1"/>
  <c r="Z217" i="1" l="1"/>
  <c r="D196" i="1"/>
  <c r="F196" i="1" s="1"/>
  <c r="I196" i="1" s="1"/>
  <c r="E196" i="1" l="1"/>
  <c r="C197" i="1" s="1"/>
  <c r="X218" i="1"/>
  <c r="Y218" i="1" s="1"/>
  <c r="AA217" i="1"/>
  <c r="A217" i="1" s="1"/>
  <c r="Z218" i="1" l="1"/>
  <c r="D197" i="1"/>
  <c r="F197" i="1" s="1"/>
  <c r="I197" i="1" s="1"/>
  <c r="E197" i="1" l="1"/>
  <c r="C198" i="1" s="1"/>
  <c r="X219" i="1"/>
  <c r="Y219" i="1" s="1"/>
  <c r="AA218" i="1"/>
  <c r="A218" i="1" s="1"/>
  <c r="Z219" i="1" l="1"/>
  <c r="D198" i="1"/>
  <c r="F198" i="1" s="1"/>
  <c r="E198" i="1" s="1"/>
  <c r="X220" i="1" l="1"/>
  <c r="Y220" i="1" s="1"/>
  <c r="AA219" i="1"/>
  <c r="A219" i="1" s="1"/>
  <c r="I198" i="1"/>
  <c r="C199" i="1"/>
  <c r="Z220" i="1" l="1"/>
  <c r="D199" i="1"/>
  <c r="F199" i="1" s="1"/>
  <c r="E199" i="1" s="1"/>
  <c r="X221" i="1" l="1"/>
  <c r="Y221" i="1" s="1"/>
  <c r="AA220" i="1"/>
  <c r="A220" i="1" s="1"/>
  <c r="I199" i="1"/>
  <c r="C200" i="1"/>
  <c r="Z221" i="1" l="1"/>
  <c r="D200" i="1"/>
  <c r="F200" i="1" s="1"/>
  <c r="I200" i="1" s="1"/>
  <c r="E200" i="1" l="1"/>
  <c r="C201" i="1" s="1"/>
  <c r="X222" i="1"/>
  <c r="Y222" i="1" s="1"/>
  <c r="AA221" i="1"/>
  <c r="A221" i="1" s="1"/>
  <c r="Z222" i="1" l="1"/>
  <c r="D201" i="1"/>
  <c r="F201" i="1" s="1"/>
  <c r="I201" i="1" s="1"/>
  <c r="E201" i="1" l="1"/>
  <c r="C202" i="1" s="1"/>
  <c r="X223" i="1"/>
  <c r="Y223" i="1" s="1"/>
  <c r="AA222" i="1"/>
  <c r="A222" i="1" s="1"/>
  <c r="Z223" i="1" l="1"/>
  <c r="D202" i="1"/>
  <c r="F202" i="1" s="1"/>
  <c r="E202" i="1" s="1"/>
  <c r="X224" i="1" l="1"/>
  <c r="Y224" i="1" s="1"/>
  <c r="AA223" i="1"/>
  <c r="A223" i="1" s="1"/>
  <c r="I202" i="1"/>
  <c r="C203" i="1"/>
  <c r="Z224" i="1" l="1"/>
  <c r="D203" i="1"/>
  <c r="F203" i="1" s="1"/>
  <c r="E203" i="1" s="1"/>
  <c r="X225" i="1" l="1"/>
  <c r="Y225" i="1" s="1"/>
  <c r="AA224" i="1"/>
  <c r="A224" i="1" s="1"/>
  <c r="I203" i="1"/>
  <c r="C204" i="1"/>
  <c r="Z225" i="1" l="1"/>
  <c r="D204" i="1"/>
  <c r="F204" i="1" s="1"/>
  <c r="I204" i="1" s="1"/>
  <c r="E204" i="1" l="1"/>
  <c r="C205" i="1" s="1"/>
  <c r="X226" i="1"/>
  <c r="Y226" i="1" s="1"/>
  <c r="AA225" i="1"/>
  <c r="A225" i="1" s="1"/>
  <c r="Z226" i="1" l="1"/>
  <c r="D205" i="1"/>
  <c r="F205" i="1" s="1"/>
  <c r="I205" i="1" s="1"/>
  <c r="E205" i="1" l="1"/>
  <c r="C206" i="1" s="1"/>
  <c r="X227" i="1"/>
  <c r="Y227" i="1" s="1"/>
  <c r="AA226" i="1"/>
  <c r="A226" i="1" s="1"/>
  <c r="Z227" i="1" l="1"/>
  <c r="D206" i="1"/>
  <c r="F206" i="1" s="1"/>
  <c r="E206" i="1" s="1"/>
  <c r="X228" i="1" l="1"/>
  <c r="Y228" i="1" s="1"/>
  <c r="AA227" i="1"/>
  <c r="A227" i="1" s="1"/>
  <c r="I206" i="1"/>
  <c r="C207" i="1"/>
  <c r="Z228" i="1" l="1"/>
  <c r="D207" i="1"/>
  <c r="F207" i="1" s="1"/>
  <c r="E207" i="1" s="1"/>
  <c r="X229" i="1" l="1"/>
  <c r="Y229" i="1" s="1"/>
  <c r="AA228" i="1"/>
  <c r="A228" i="1" s="1"/>
  <c r="I207" i="1"/>
  <c r="C208" i="1"/>
  <c r="Z229" i="1" l="1"/>
  <c r="D208" i="1"/>
  <c r="F208" i="1" s="1"/>
  <c r="I208" i="1" s="1"/>
  <c r="E208" i="1" l="1"/>
  <c r="C209" i="1" s="1"/>
  <c r="X230" i="1"/>
  <c r="Y230" i="1" s="1"/>
  <c r="AA229" i="1"/>
  <c r="A229" i="1" s="1"/>
  <c r="Z230" i="1" l="1"/>
  <c r="D209" i="1"/>
  <c r="F209" i="1" s="1"/>
  <c r="I209" i="1" s="1"/>
  <c r="E209" i="1" l="1"/>
  <c r="C210" i="1" s="1"/>
  <c r="X231" i="1"/>
  <c r="Y231" i="1" s="1"/>
  <c r="AA230" i="1"/>
  <c r="A230" i="1" s="1"/>
  <c r="Z231" i="1" l="1"/>
  <c r="D210" i="1"/>
  <c r="F210" i="1" s="1"/>
  <c r="E210" i="1" s="1"/>
  <c r="X232" i="1" l="1"/>
  <c r="Y232" i="1" s="1"/>
  <c r="AA231" i="1"/>
  <c r="A231" i="1" s="1"/>
  <c r="I210" i="1"/>
  <c r="C211" i="1"/>
  <c r="Z232" i="1" l="1"/>
  <c r="D211" i="1"/>
  <c r="F211" i="1" s="1"/>
  <c r="E211" i="1" s="1"/>
  <c r="X233" i="1" l="1"/>
  <c r="Y233" i="1" s="1"/>
  <c r="AA232" i="1"/>
  <c r="A232" i="1" s="1"/>
  <c r="I211" i="1"/>
  <c r="C212" i="1"/>
  <c r="Z233" i="1" l="1"/>
  <c r="D212" i="1"/>
  <c r="F212" i="1" s="1"/>
  <c r="E212" i="1" s="1"/>
  <c r="X234" i="1" l="1"/>
  <c r="Y234" i="1" s="1"/>
  <c r="AA233" i="1"/>
  <c r="A233" i="1" s="1"/>
  <c r="I212" i="1"/>
  <c r="C213" i="1"/>
  <c r="Z234" i="1" l="1"/>
  <c r="D213" i="1"/>
  <c r="F213" i="1" s="1"/>
  <c r="E213" i="1" s="1"/>
  <c r="X235" i="1" l="1"/>
  <c r="Y235" i="1" s="1"/>
  <c r="AA234" i="1"/>
  <c r="A234" i="1" s="1"/>
  <c r="I213" i="1"/>
  <c r="C214" i="1"/>
  <c r="Z235" i="1" l="1"/>
  <c r="D214" i="1"/>
  <c r="F214" i="1" s="1"/>
  <c r="I214" i="1" s="1"/>
  <c r="E214" i="1" l="1"/>
  <c r="C215" i="1" s="1"/>
  <c r="X236" i="1"/>
  <c r="Y236" i="1" s="1"/>
  <c r="AA235" i="1"/>
  <c r="A235" i="1" s="1"/>
  <c r="Z236" i="1" l="1"/>
  <c r="D215" i="1"/>
  <c r="F215" i="1" s="1"/>
  <c r="E215" i="1" s="1"/>
  <c r="X237" i="1" l="1"/>
  <c r="Y237" i="1" s="1"/>
  <c r="AA236" i="1"/>
  <c r="A236" i="1" s="1"/>
  <c r="I215" i="1"/>
  <c r="C216" i="1"/>
  <c r="Z237" i="1" l="1"/>
  <c r="D216" i="1"/>
  <c r="F216" i="1" s="1"/>
  <c r="E216" i="1" s="1"/>
  <c r="X238" i="1" l="1"/>
  <c r="Y238" i="1" s="1"/>
  <c r="AA237" i="1"/>
  <c r="A237" i="1" s="1"/>
  <c r="I216" i="1"/>
  <c r="C217" i="1"/>
  <c r="Z238" i="1" l="1"/>
  <c r="D217" i="1"/>
  <c r="F217" i="1" s="1"/>
  <c r="E217" i="1" s="1"/>
  <c r="X239" i="1" l="1"/>
  <c r="Y239" i="1" s="1"/>
  <c r="AA238" i="1"/>
  <c r="A238" i="1" s="1"/>
  <c r="I217" i="1"/>
  <c r="C218" i="1"/>
  <c r="Z239" i="1" l="1"/>
  <c r="D218" i="1"/>
  <c r="F218" i="1" s="1"/>
  <c r="I218" i="1" s="1"/>
  <c r="E218" i="1" l="1"/>
  <c r="C219" i="1" s="1"/>
  <c r="X240" i="1"/>
  <c r="Y240" i="1" s="1"/>
  <c r="AA239" i="1"/>
  <c r="A239" i="1" s="1"/>
  <c r="Z240" i="1" l="1"/>
  <c r="D219" i="1"/>
  <c r="F219" i="1" s="1"/>
  <c r="I219" i="1" s="1"/>
  <c r="E219" i="1" l="1"/>
  <c r="C220" i="1" s="1"/>
  <c r="X241" i="1"/>
  <c r="Y241" i="1" s="1"/>
  <c r="AA240" i="1"/>
  <c r="A240" i="1" s="1"/>
  <c r="Z241" i="1" l="1"/>
  <c r="D220" i="1"/>
  <c r="F220" i="1" s="1"/>
  <c r="E220" i="1" s="1"/>
  <c r="X242" i="1" l="1"/>
  <c r="Y242" i="1" s="1"/>
  <c r="AA241" i="1"/>
  <c r="A241" i="1" s="1"/>
  <c r="I220" i="1"/>
  <c r="C221" i="1"/>
  <c r="Z242" i="1" l="1"/>
  <c r="D221" i="1"/>
  <c r="F221" i="1" s="1"/>
  <c r="E221" i="1" s="1"/>
  <c r="X243" i="1" l="1"/>
  <c r="Y243" i="1" s="1"/>
  <c r="AA242" i="1"/>
  <c r="A242" i="1" s="1"/>
  <c r="I221" i="1"/>
  <c r="C222" i="1"/>
  <c r="Z243" i="1" l="1"/>
  <c r="D222" i="1"/>
  <c r="F222" i="1" s="1"/>
  <c r="I222" i="1" s="1"/>
  <c r="E222" i="1" l="1"/>
  <c r="C223" i="1" s="1"/>
  <c r="X244" i="1"/>
  <c r="Y244" i="1" s="1"/>
  <c r="AA243" i="1"/>
  <c r="A243" i="1" s="1"/>
  <c r="Z244" i="1" l="1"/>
  <c r="D223" i="1"/>
  <c r="F223" i="1" s="1"/>
  <c r="I223" i="1" s="1"/>
  <c r="E223" i="1" l="1"/>
  <c r="C224" i="1" s="1"/>
  <c r="X245" i="1"/>
  <c r="Y245" i="1" s="1"/>
  <c r="AA244" i="1"/>
  <c r="A244" i="1" s="1"/>
  <c r="Z245" i="1" l="1"/>
  <c r="D224" i="1"/>
  <c r="F224" i="1" s="1"/>
  <c r="E224" i="1" s="1"/>
  <c r="X246" i="1" l="1"/>
  <c r="Y246" i="1" s="1"/>
  <c r="AA245" i="1"/>
  <c r="A245" i="1" s="1"/>
  <c r="I224" i="1"/>
  <c r="C225" i="1"/>
  <c r="Z246" i="1" l="1"/>
  <c r="D225" i="1"/>
  <c r="F225" i="1" s="1"/>
  <c r="E225" i="1" s="1"/>
  <c r="X247" i="1" l="1"/>
  <c r="Y247" i="1" s="1"/>
  <c r="AA246" i="1"/>
  <c r="A246" i="1" s="1"/>
  <c r="I225" i="1"/>
  <c r="C226" i="1"/>
  <c r="Z247" i="1" l="1"/>
  <c r="D226" i="1"/>
  <c r="F226" i="1" s="1"/>
  <c r="E226" i="1" s="1"/>
  <c r="X248" i="1" l="1"/>
  <c r="Y248" i="1" s="1"/>
  <c r="AA247" i="1"/>
  <c r="A247" i="1" s="1"/>
  <c r="I226" i="1"/>
  <c r="C227" i="1"/>
  <c r="Z248" i="1" l="1"/>
  <c r="D227" i="1"/>
  <c r="F227" i="1" s="1"/>
  <c r="E227" i="1" s="1"/>
  <c r="X249" i="1" l="1"/>
  <c r="Y249" i="1" s="1"/>
  <c r="AA248" i="1"/>
  <c r="A248" i="1" s="1"/>
  <c r="I227" i="1"/>
  <c r="C228" i="1"/>
  <c r="Z249" i="1" l="1"/>
  <c r="D228" i="1"/>
  <c r="F228" i="1" s="1"/>
  <c r="E228" i="1" s="1"/>
  <c r="X250" i="1" l="1"/>
  <c r="Y250" i="1" s="1"/>
  <c r="AA249" i="1"/>
  <c r="A249" i="1" s="1"/>
  <c r="I228" i="1"/>
  <c r="C229" i="1"/>
  <c r="Z250" i="1" l="1"/>
  <c r="D229" i="1"/>
  <c r="F229" i="1" s="1"/>
  <c r="E229" i="1" s="1"/>
  <c r="X251" i="1" l="1"/>
  <c r="Y251" i="1" s="1"/>
  <c r="AA250" i="1"/>
  <c r="A250" i="1" s="1"/>
  <c r="I229" i="1"/>
  <c r="C230" i="1"/>
  <c r="Z251" i="1" l="1"/>
  <c r="D230" i="1"/>
  <c r="F230" i="1" s="1"/>
  <c r="I230" i="1" s="1"/>
  <c r="E230" i="1" l="1"/>
  <c r="C231" i="1" s="1"/>
  <c r="X252" i="1"/>
  <c r="Y252" i="1" s="1"/>
  <c r="AA251" i="1"/>
  <c r="A251" i="1" s="1"/>
  <c r="Z252" i="1" l="1"/>
  <c r="D231" i="1"/>
  <c r="F231" i="1" s="1"/>
  <c r="E231" i="1" s="1"/>
  <c r="X253" i="1" l="1"/>
  <c r="Y253" i="1" s="1"/>
  <c r="AA252" i="1"/>
  <c r="A252" i="1" s="1"/>
  <c r="I231" i="1"/>
  <c r="C232" i="1"/>
  <c r="Z253" i="1" l="1"/>
  <c r="D232" i="1"/>
  <c r="F232" i="1" s="1"/>
  <c r="E232" i="1" s="1"/>
  <c r="X254" i="1" l="1"/>
  <c r="Y254" i="1" s="1"/>
  <c r="AA253" i="1"/>
  <c r="A253" i="1" s="1"/>
  <c r="I232" i="1"/>
  <c r="C233" i="1"/>
  <c r="Z254" i="1" l="1"/>
  <c r="D233" i="1"/>
  <c r="F233" i="1" s="1"/>
  <c r="E233" i="1" s="1"/>
  <c r="X255" i="1" l="1"/>
  <c r="Y255" i="1" s="1"/>
  <c r="AA254" i="1"/>
  <c r="A254" i="1" s="1"/>
  <c r="I233" i="1"/>
  <c r="C234" i="1"/>
  <c r="Z255" i="1" l="1"/>
  <c r="D234" i="1"/>
  <c r="F234" i="1" s="1"/>
  <c r="I234" i="1" s="1"/>
  <c r="E234" i="1" l="1"/>
  <c r="C235" i="1" s="1"/>
  <c r="X256" i="1"/>
  <c r="Y256" i="1" s="1"/>
  <c r="AA255" i="1"/>
  <c r="A255" i="1" s="1"/>
  <c r="Z256" i="1" l="1"/>
  <c r="D235" i="1"/>
  <c r="F235" i="1" s="1"/>
  <c r="I235" i="1" s="1"/>
  <c r="E235" i="1" l="1"/>
  <c r="C236" i="1" s="1"/>
  <c r="X257" i="1"/>
  <c r="Y257" i="1" s="1"/>
  <c r="AA256" i="1"/>
  <c r="A256" i="1" s="1"/>
  <c r="Z257" i="1" l="1"/>
  <c r="D236" i="1"/>
  <c r="F236" i="1" s="1"/>
  <c r="E236" i="1" s="1"/>
  <c r="X258" i="1" l="1"/>
  <c r="Y258" i="1" s="1"/>
  <c r="AA257" i="1"/>
  <c r="A257" i="1" s="1"/>
  <c r="I236" i="1"/>
  <c r="C237" i="1"/>
  <c r="Z258" i="1" l="1"/>
  <c r="D237" i="1"/>
  <c r="F237" i="1" s="1"/>
  <c r="E237" i="1" s="1"/>
  <c r="X259" i="1" l="1"/>
  <c r="Y259" i="1" s="1"/>
  <c r="AA258" i="1"/>
  <c r="A258" i="1" s="1"/>
  <c r="I237" i="1"/>
  <c r="C238" i="1"/>
  <c r="Z259" i="1" l="1"/>
  <c r="D238" i="1"/>
  <c r="F238" i="1" s="1"/>
  <c r="E238" i="1" s="1"/>
  <c r="X260" i="1" l="1"/>
  <c r="Y260" i="1" s="1"/>
  <c r="AA259" i="1"/>
  <c r="A259" i="1" s="1"/>
  <c r="I238" i="1"/>
  <c r="C239" i="1"/>
  <c r="Z260" i="1" l="1"/>
  <c r="D239" i="1"/>
  <c r="F239" i="1" s="1"/>
  <c r="I239" i="1" s="1"/>
  <c r="E239" i="1" l="1"/>
  <c r="C240" i="1" s="1"/>
  <c r="X261" i="1"/>
  <c r="Y261" i="1" s="1"/>
  <c r="AA260" i="1"/>
  <c r="A260" i="1" s="1"/>
  <c r="Z261" i="1" l="1"/>
  <c r="D240" i="1"/>
  <c r="F240" i="1" s="1"/>
  <c r="E240" i="1" s="1"/>
  <c r="X262" i="1" l="1"/>
  <c r="Y262" i="1" s="1"/>
  <c r="AA261" i="1"/>
  <c r="A261" i="1" s="1"/>
  <c r="I240" i="1"/>
  <c r="C241" i="1"/>
  <c r="Z262" i="1" l="1"/>
  <c r="D241" i="1"/>
  <c r="F241" i="1" s="1"/>
  <c r="I241" i="1" s="1"/>
  <c r="E241" i="1" l="1"/>
  <c r="C242" i="1" s="1"/>
  <c r="X263" i="1"/>
  <c r="Y263" i="1" s="1"/>
  <c r="AA262" i="1"/>
  <c r="A262" i="1" s="1"/>
  <c r="Z263" i="1" l="1"/>
  <c r="D242" i="1"/>
  <c r="F242" i="1" s="1"/>
  <c r="I242" i="1" s="1"/>
  <c r="E242" i="1" l="1"/>
  <c r="C243" i="1" s="1"/>
  <c r="X264" i="1"/>
  <c r="Y264" i="1" s="1"/>
  <c r="AA263" i="1"/>
  <c r="A263" i="1" s="1"/>
  <c r="D243" i="1" l="1"/>
  <c r="F243" i="1" s="1"/>
  <c r="I243" i="1" s="1"/>
  <c r="Z264" i="1"/>
  <c r="E243" i="1" l="1"/>
  <c r="C244" i="1" s="1"/>
  <c r="D244" i="1" s="1"/>
  <c r="F244" i="1" s="1"/>
  <c r="X265" i="1"/>
  <c r="Y265" i="1" s="1"/>
  <c r="AA264" i="1"/>
  <c r="A264" i="1" s="1"/>
  <c r="E244" i="1" l="1"/>
  <c r="C245" i="1" s="1"/>
  <c r="Z265" i="1"/>
  <c r="I244" i="1"/>
  <c r="X266" i="1" l="1"/>
  <c r="Y266" i="1" s="1"/>
  <c r="AA265" i="1"/>
  <c r="A265" i="1" s="1"/>
  <c r="D245" i="1"/>
  <c r="F245" i="1" s="1"/>
  <c r="E245" i="1" s="1"/>
  <c r="Z266" i="1" l="1"/>
  <c r="I245" i="1"/>
  <c r="C246" i="1"/>
  <c r="X267" i="1" l="1"/>
  <c r="Y267" i="1" s="1"/>
  <c r="AA266" i="1"/>
  <c r="A266" i="1" s="1"/>
  <c r="D246" i="1"/>
  <c r="F246" i="1" s="1"/>
  <c r="I246" i="1" s="1"/>
  <c r="E246" i="1" l="1"/>
  <c r="C247" i="1" s="1"/>
  <c r="Z267" i="1"/>
  <c r="X268" i="1" l="1"/>
  <c r="Y268" i="1" s="1"/>
  <c r="AA267" i="1"/>
  <c r="A267" i="1" s="1"/>
  <c r="D247" i="1"/>
  <c r="F247" i="1" s="1"/>
  <c r="I247" i="1" s="1"/>
  <c r="E247" i="1" l="1"/>
  <c r="C248" i="1" s="1"/>
  <c r="Z268" i="1"/>
  <c r="X269" i="1" l="1"/>
  <c r="Y269" i="1" s="1"/>
  <c r="AA268" i="1"/>
  <c r="A268" i="1" s="1"/>
  <c r="D248" i="1"/>
  <c r="F248" i="1" s="1"/>
  <c r="E248" i="1" s="1"/>
  <c r="Z269" i="1" l="1"/>
  <c r="I248" i="1"/>
  <c r="C249" i="1"/>
  <c r="X270" i="1" l="1"/>
  <c r="Y270" i="1" s="1"/>
  <c r="AA269" i="1"/>
  <c r="A269" i="1" s="1"/>
  <c r="D249" i="1"/>
  <c r="F249" i="1" s="1"/>
  <c r="E249" i="1" s="1"/>
  <c r="Z270" i="1" l="1"/>
  <c r="I249" i="1"/>
  <c r="C250" i="1"/>
  <c r="X271" i="1" l="1"/>
  <c r="Y271" i="1" s="1"/>
  <c r="AA270" i="1"/>
  <c r="A270" i="1" s="1"/>
  <c r="D250" i="1"/>
  <c r="F250" i="1" s="1"/>
  <c r="I250" i="1" s="1"/>
  <c r="E250" i="1" l="1"/>
  <c r="C251" i="1" s="1"/>
  <c r="Z271" i="1"/>
  <c r="X272" i="1" l="1"/>
  <c r="Y272" i="1" s="1"/>
  <c r="AA271" i="1"/>
  <c r="A271" i="1" s="1"/>
  <c r="D251" i="1"/>
  <c r="F251" i="1" s="1"/>
  <c r="I251" i="1" s="1"/>
  <c r="E251" i="1" l="1"/>
  <c r="C252" i="1" s="1"/>
  <c r="Z272" i="1"/>
  <c r="X273" i="1" l="1"/>
  <c r="Y273" i="1" s="1"/>
  <c r="AA272" i="1"/>
  <c r="A272" i="1" s="1"/>
  <c r="D252" i="1"/>
  <c r="F252" i="1" s="1"/>
  <c r="E252" i="1" s="1"/>
  <c r="Z273" i="1" l="1"/>
  <c r="I252" i="1"/>
  <c r="C253" i="1"/>
  <c r="X274" i="1" l="1"/>
  <c r="Y274" i="1" s="1"/>
  <c r="AA273" i="1"/>
  <c r="A273" i="1" s="1"/>
  <c r="D253" i="1"/>
  <c r="F253" i="1" s="1"/>
  <c r="E253" i="1" s="1"/>
  <c r="Z274" i="1" l="1"/>
  <c r="I253" i="1"/>
  <c r="C254" i="1"/>
  <c r="X275" i="1" l="1"/>
  <c r="Y275" i="1" s="1"/>
  <c r="AA274" i="1"/>
  <c r="A274" i="1" s="1"/>
  <c r="D254" i="1"/>
  <c r="F254" i="1" s="1"/>
  <c r="E254" i="1" s="1"/>
  <c r="Z275" i="1" l="1"/>
  <c r="I254" i="1"/>
  <c r="C255" i="1"/>
  <c r="X276" i="1" l="1"/>
  <c r="Y276" i="1" s="1"/>
  <c r="AA275" i="1"/>
  <c r="A275" i="1" s="1"/>
  <c r="D255" i="1"/>
  <c r="F255" i="1" s="1"/>
  <c r="I255" i="1" s="1"/>
  <c r="E255" i="1" l="1"/>
  <c r="C256" i="1" s="1"/>
  <c r="Z276" i="1"/>
  <c r="X277" i="1" l="1"/>
  <c r="Y277" i="1" s="1"/>
  <c r="AA276" i="1"/>
  <c r="A276" i="1" s="1"/>
  <c r="D256" i="1"/>
  <c r="F256" i="1" s="1"/>
  <c r="E256" i="1" s="1"/>
  <c r="Z277" i="1" l="1"/>
  <c r="I256" i="1"/>
  <c r="C257" i="1"/>
  <c r="X278" i="1" l="1"/>
  <c r="Y278" i="1" s="1"/>
  <c r="AA277" i="1"/>
  <c r="A277" i="1" s="1"/>
  <c r="D257" i="1"/>
  <c r="F257" i="1" s="1"/>
  <c r="E257" i="1" s="1"/>
  <c r="Z278" i="1" l="1"/>
  <c r="I257" i="1"/>
  <c r="C258" i="1"/>
  <c r="X279" i="1" l="1"/>
  <c r="Y279" i="1" s="1"/>
  <c r="AA278" i="1"/>
  <c r="A278" i="1" s="1"/>
  <c r="D258" i="1"/>
  <c r="F258" i="1" s="1"/>
  <c r="E258" i="1" s="1"/>
  <c r="Z279" i="1" l="1"/>
  <c r="I258" i="1"/>
  <c r="C259" i="1"/>
  <c r="X280" i="1" l="1"/>
  <c r="Y280" i="1" s="1"/>
  <c r="AA279" i="1"/>
  <c r="A279" i="1" s="1"/>
  <c r="D259" i="1"/>
  <c r="F259" i="1" s="1"/>
  <c r="I259" i="1" s="1"/>
  <c r="E259" i="1" l="1"/>
  <c r="C260" i="1" s="1"/>
  <c r="Z280" i="1"/>
  <c r="X281" i="1" l="1"/>
  <c r="Y281" i="1" s="1"/>
  <c r="AA280" i="1"/>
  <c r="A280" i="1" s="1"/>
  <c r="D260" i="1"/>
  <c r="F260" i="1" s="1"/>
  <c r="E260" i="1" s="1"/>
  <c r="Z281" i="1" l="1"/>
  <c r="I260" i="1"/>
  <c r="C261" i="1"/>
  <c r="X282" i="1" l="1"/>
  <c r="Y282" i="1" s="1"/>
  <c r="AA281" i="1"/>
  <c r="A281" i="1" s="1"/>
  <c r="D261" i="1"/>
  <c r="F261" i="1" s="1"/>
  <c r="E261" i="1" s="1"/>
  <c r="Z282" i="1" l="1"/>
  <c r="I261" i="1"/>
  <c r="C262" i="1"/>
  <c r="X283" i="1" l="1"/>
  <c r="Y283" i="1" s="1"/>
  <c r="AA282" i="1"/>
  <c r="A282" i="1" s="1"/>
  <c r="D262" i="1"/>
  <c r="F262" i="1" s="1"/>
  <c r="E262" i="1" s="1"/>
  <c r="Z283" i="1" l="1"/>
  <c r="I262" i="1"/>
  <c r="C263" i="1"/>
  <c r="X284" i="1" l="1"/>
  <c r="Y284" i="1" s="1"/>
  <c r="AA283" i="1"/>
  <c r="A283" i="1" s="1"/>
  <c r="D263" i="1"/>
  <c r="F263" i="1" s="1"/>
  <c r="E263" i="1" s="1"/>
  <c r="Z284" i="1" l="1"/>
  <c r="I263" i="1"/>
  <c r="C264" i="1"/>
  <c r="D264" i="1" s="1"/>
  <c r="X285" i="1" l="1"/>
  <c r="Y285" i="1" s="1"/>
  <c r="AA284" i="1"/>
  <c r="A284" i="1" s="1"/>
  <c r="F264" i="1"/>
  <c r="I264" i="1" s="1"/>
  <c r="E264" i="1" l="1"/>
  <c r="C265" i="1" s="1"/>
  <c r="D265" i="1" s="1"/>
  <c r="Z285" i="1"/>
  <c r="X286" i="1" l="1"/>
  <c r="Y286" i="1" s="1"/>
  <c r="AA285" i="1"/>
  <c r="A285" i="1" s="1"/>
  <c r="F265" i="1"/>
  <c r="I265" i="1" s="1"/>
  <c r="E265" i="1" l="1"/>
  <c r="C266" i="1" s="1"/>
  <c r="Z286" i="1"/>
  <c r="X287" i="1" l="1"/>
  <c r="Y287" i="1" s="1"/>
  <c r="AA286" i="1"/>
  <c r="A286" i="1" s="1"/>
  <c r="D266" i="1"/>
  <c r="F266" i="1" s="1"/>
  <c r="E266" i="1" s="1"/>
  <c r="Z287" i="1" l="1"/>
  <c r="I266" i="1"/>
  <c r="C267" i="1"/>
  <c r="X288" i="1" l="1"/>
  <c r="Y288" i="1" s="1"/>
  <c r="AA287" i="1"/>
  <c r="A287" i="1" s="1"/>
  <c r="D267" i="1"/>
  <c r="F267" i="1" s="1"/>
  <c r="E267" i="1" s="1"/>
  <c r="Z288" i="1" l="1"/>
  <c r="I267" i="1"/>
  <c r="C268" i="1"/>
  <c r="X289" i="1" l="1"/>
  <c r="Y289" i="1" s="1"/>
  <c r="AA288" i="1"/>
  <c r="A288" i="1" s="1"/>
  <c r="D268" i="1"/>
  <c r="F268" i="1" s="1"/>
  <c r="E268" i="1" s="1"/>
  <c r="Z289" i="1" l="1"/>
  <c r="I268" i="1"/>
  <c r="C269" i="1"/>
  <c r="AA289" i="1" l="1"/>
  <c r="A289" i="1" s="1"/>
  <c r="X290" i="1"/>
  <c r="Y290" i="1" s="1"/>
  <c r="D269" i="1"/>
  <c r="F269" i="1" s="1"/>
  <c r="E269" i="1" s="1"/>
  <c r="Z290" i="1" l="1"/>
  <c r="I269" i="1"/>
  <c r="C270" i="1"/>
  <c r="AA290" i="1" l="1"/>
  <c r="A290" i="1" s="1"/>
  <c r="X291" i="1"/>
  <c r="Y291" i="1" s="1"/>
  <c r="D270" i="1"/>
  <c r="F270" i="1" s="1"/>
  <c r="E270" i="1" s="1"/>
  <c r="Z291" i="1" l="1"/>
  <c r="I270" i="1"/>
  <c r="C271" i="1"/>
  <c r="X292" i="1" l="1"/>
  <c r="Y292" i="1" s="1"/>
  <c r="AA291" i="1"/>
  <c r="A291" i="1" s="1"/>
  <c r="D271" i="1"/>
  <c r="F271" i="1" s="1"/>
  <c r="E271" i="1" s="1"/>
  <c r="Z292" i="1" l="1"/>
  <c r="I271" i="1"/>
  <c r="C272" i="1"/>
  <c r="X293" i="1" l="1"/>
  <c r="Y293" i="1" s="1"/>
  <c r="AA292" i="1"/>
  <c r="A292" i="1" s="1"/>
  <c r="D272" i="1"/>
  <c r="F272" i="1" s="1"/>
  <c r="I272" i="1" s="1"/>
  <c r="E272" i="1" l="1"/>
  <c r="C273" i="1" s="1"/>
  <c r="Z293" i="1"/>
  <c r="X294" i="1" l="1"/>
  <c r="Y294" i="1" s="1"/>
  <c r="AA293" i="1"/>
  <c r="A293" i="1" s="1"/>
  <c r="D273" i="1"/>
  <c r="F273" i="1" s="1"/>
  <c r="E273" i="1" s="1"/>
  <c r="Z294" i="1" l="1"/>
  <c r="I273" i="1"/>
  <c r="C274" i="1"/>
  <c r="D274" i="1" s="1"/>
  <c r="F274" i="1" s="1"/>
  <c r="I274" i="1" s="1"/>
  <c r="AA294" i="1" l="1"/>
  <c r="A294" i="1" s="1"/>
  <c r="X295" i="1"/>
  <c r="Y295" i="1" s="1"/>
  <c r="E274" i="1"/>
  <c r="C275" i="1" s="1"/>
  <c r="D275" i="1" s="1"/>
  <c r="F275" i="1" s="1"/>
  <c r="Z295" i="1" l="1"/>
  <c r="E275" i="1"/>
  <c r="C276" i="1" s="1"/>
  <c r="I275" i="1"/>
  <c r="X296" i="1" l="1"/>
  <c r="Y296" i="1" s="1"/>
  <c r="AA295" i="1"/>
  <c r="A295" i="1" s="1"/>
  <c r="D276" i="1"/>
  <c r="F276" i="1" s="1"/>
  <c r="E276" i="1" s="1"/>
  <c r="Z296" i="1" l="1"/>
  <c r="I276" i="1"/>
  <c r="C277" i="1"/>
  <c r="AA296" i="1" l="1"/>
  <c r="A296" i="1" s="1"/>
  <c r="X297" i="1"/>
  <c r="Y297" i="1" s="1"/>
  <c r="D277" i="1"/>
  <c r="F277" i="1" s="1"/>
  <c r="I277" i="1" s="1"/>
  <c r="E277" i="1" l="1"/>
  <c r="C278" i="1" s="1"/>
  <c r="Z297" i="1"/>
  <c r="AA297" i="1" l="1"/>
  <c r="A297" i="1" s="1"/>
  <c r="X298" i="1"/>
  <c r="Y298" i="1" s="1"/>
  <c r="D278" i="1"/>
  <c r="F278" i="1" s="1"/>
  <c r="E278" i="1" s="1"/>
  <c r="Z298" i="1" l="1"/>
  <c r="I278" i="1"/>
  <c r="C279" i="1"/>
  <c r="AA298" i="1" l="1"/>
  <c r="A298" i="1" s="1"/>
  <c r="X299" i="1"/>
  <c r="Y299" i="1" s="1"/>
  <c r="D279" i="1"/>
  <c r="F279" i="1" s="1"/>
  <c r="E279" i="1" s="1"/>
  <c r="Z299" i="1" l="1"/>
  <c r="I279" i="1"/>
  <c r="C280" i="1"/>
  <c r="X300" i="1" l="1"/>
  <c r="Y300" i="1" s="1"/>
  <c r="AA299" i="1"/>
  <c r="A299" i="1" s="1"/>
  <c r="D280" i="1"/>
  <c r="F280" i="1" s="1"/>
  <c r="E280" i="1" s="1"/>
  <c r="Z300" i="1" l="1"/>
  <c r="I280" i="1"/>
  <c r="C281" i="1"/>
  <c r="X301" i="1" l="1"/>
  <c r="Y301" i="1" s="1"/>
  <c r="AA300" i="1"/>
  <c r="A300" i="1" s="1"/>
  <c r="D281" i="1"/>
  <c r="F281" i="1" s="1"/>
  <c r="E281" i="1" s="1"/>
  <c r="Z301" i="1" l="1"/>
  <c r="I281" i="1"/>
  <c r="C282" i="1"/>
  <c r="X302" i="1" l="1"/>
  <c r="Y302" i="1" s="1"/>
  <c r="AA301" i="1"/>
  <c r="A301" i="1" s="1"/>
  <c r="D282" i="1"/>
  <c r="F282" i="1" s="1"/>
  <c r="I282" i="1" s="1"/>
  <c r="E282" i="1" l="1"/>
  <c r="C283" i="1" s="1"/>
  <c r="Z302" i="1"/>
  <c r="AA302" i="1" l="1"/>
  <c r="A302" i="1" s="1"/>
  <c r="X303" i="1"/>
  <c r="Y303" i="1" s="1"/>
  <c r="D283" i="1"/>
  <c r="F283" i="1" s="1"/>
  <c r="E283" i="1" l="1"/>
  <c r="C284" i="1" s="1"/>
  <c r="D284" i="1" s="1"/>
  <c r="F284" i="1" s="1"/>
  <c r="I284" i="1" s="1"/>
  <c r="I283" i="1"/>
  <c r="Z303" i="1"/>
  <c r="E284" i="1" l="1"/>
  <c r="C285" i="1" s="1"/>
  <c r="X304" i="1"/>
  <c r="Y304" i="1" s="1"/>
  <c r="AA303" i="1"/>
  <c r="A303" i="1" s="1"/>
  <c r="D285" i="1" l="1"/>
  <c r="F285" i="1" s="1"/>
  <c r="I285" i="1" s="1"/>
  <c r="Z304" i="1"/>
  <c r="E285" i="1" l="1"/>
  <c r="C286" i="1" s="1"/>
  <c r="D286" i="1" s="1"/>
  <c r="F286" i="1" s="1"/>
  <c r="I286" i="1" s="1"/>
  <c r="AA304" i="1"/>
  <c r="A304" i="1" s="1"/>
  <c r="X305" i="1"/>
  <c r="Y305" i="1" s="1"/>
  <c r="E286" i="1" l="1"/>
  <c r="C287" i="1" s="1"/>
  <c r="Z305" i="1"/>
  <c r="AA305" i="1" l="1"/>
  <c r="A305" i="1" s="1"/>
  <c r="X306" i="1"/>
  <c r="Y306" i="1" s="1"/>
  <c r="D287" i="1"/>
  <c r="F287" i="1" s="1"/>
  <c r="I287" i="1" s="1"/>
  <c r="E287" i="1" l="1"/>
  <c r="C288" i="1" s="1"/>
  <c r="D288" i="1" s="1"/>
  <c r="F288" i="1" s="1"/>
  <c r="I288" i="1" s="1"/>
  <c r="Z306" i="1"/>
  <c r="AA306" i="1" l="1"/>
  <c r="A306" i="1" s="1"/>
  <c r="X307" i="1"/>
  <c r="Y307" i="1" s="1"/>
  <c r="E288" i="1"/>
  <c r="C289" i="1" s="1"/>
  <c r="Z307" i="1" l="1"/>
  <c r="D289" i="1"/>
  <c r="F289" i="1" s="1"/>
  <c r="I289" i="1" s="1"/>
  <c r="E289" i="1" l="1"/>
  <c r="C290" i="1" s="1"/>
  <c r="X308" i="1"/>
  <c r="Y308" i="1" s="1"/>
  <c r="AA307" i="1"/>
  <c r="A307" i="1" s="1"/>
  <c r="Z308" i="1" l="1"/>
  <c r="D290" i="1"/>
  <c r="F290" i="1" s="1"/>
  <c r="I290" i="1" s="1"/>
  <c r="E290" i="1" l="1"/>
  <c r="C291" i="1" s="1"/>
  <c r="X309" i="1"/>
  <c r="Y309" i="1" s="1"/>
  <c r="AA308" i="1"/>
  <c r="A308" i="1" s="1"/>
  <c r="Z309" i="1" l="1"/>
  <c r="D291" i="1"/>
  <c r="F291" i="1" s="1"/>
  <c r="I291" i="1" s="1"/>
  <c r="E291" i="1" l="1"/>
  <c r="C292" i="1" s="1"/>
  <c r="AA309" i="1"/>
  <c r="A309" i="1" s="1"/>
  <c r="X310" i="1"/>
  <c r="Y310" i="1" s="1"/>
  <c r="Z310" i="1" l="1"/>
  <c r="D292" i="1"/>
  <c r="F292" i="1" s="1"/>
  <c r="I292" i="1" s="1"/>
  <c r="E292" i="1" l="1"/>
  <c r="C293" i="1" s="1"/>
  <c r="AA310" i="1"/>
  <c r="A310" i="1" s="1"/>
  <c r="X311" i="1"/>
  <c r="Y311" i="1" s="1"/>
  <c r="Z311" i="1" l="1"/>
  <c r="D293" i="1"/>
  <c r="F293" i="1" s="1"/>
  <c r="I293" i="1" s="1"/>
  <c r="E293" i="1" l="1"/>
  <c r="C294" i="1" s="1"/>
  <c r="X312" i="1"/>
  <c r="Y312" i="1" s="1"/>
  <c r="AA311" i="1"/>
  <c r="A311" i="1" s="1"/>
  <c r="D294" i="1" l="1"/>
  <c r="F294" i="1" s="1"/>
  <c r="I294" i="1" s="1"/>
  <c r="Z312" i="1"/>
  <c r="E294" i="1" l="1"/>
  <c r="C295" i="1" s="1"/>
  <c r="AA312" i="1"/>
  <c r="A312" i="1" s="1"/>
  <c r="X313" i="1"/>
  <c r="Y313" i="1" s="1"/>
  <c r="D295" i="1" l="1"/>
  <c r="F295" i="1" s="1"/>
  <c r="I295" i="1" s="1"/>
  <c r="Z313" i="1"/>
  <c r="E295" i="1" l="1"/>
  <c r="C296" i="1" s="1"/>
  <c r="X314" i="1"/>
  <c r="Y314" i="1" s="1"/>
  <c r="AA313" i="1"/>
  <c r="A313" i="1" s="1"/>
  <c r="D296" i="1" l="1"/>
  <c r="F296" i="1" s="1"/>
  <c r="I296" i="1" s="1"/>
  <c r="Z314" i="1"/>
  <c r="E296" i="1" l="1"/>
  <c r="C297" i="1" s="1"/>
  <c r="D297" i="1" s="1"/>
  <c r="F297" i="1" s="1"/>
  <c r="I297" i="1" s="1"/>
  <c r="AA314" i="1"/>
  <c r="A314" i="1" s="1"/>
  <c r="X315" i="1"/>
  <c r="Y315" i="1" s="1"/>
  <c r="E297" i="1" l="1"/>
  <c r="C298" i="1" s="1"/>
  <c r="Z315" i="1"/>
  <c r="X316" i="1" l="1"/>
  <c r="Y316" i="1" s="1"/>
  <c r="AA315" i="1"/>
  <c r="A315" i="1" s="1"/>
  <c r="D298" i="1"/>
  <c r="F298" i="1" s="1"/>
  <c r="I298" i="1" s="1"/>
  <c r="E298" i="1" l="1"/>
  <c r="C299" i="1" s="1"/>
  <c r="Z316" i="1"/>
  <c r="AA316" i="1" l="1"/>
  <c r="A316" i="1" s="1"/>
  <c r="X317" i="1"/>
  <c r="Y317" i="1" s="1"/>
  <c r="D299" i="1"/>
  <c r="F299" i="1" s="1"/>
  <c r="I299" i="1" s="1"/>
  <c r="E299" i="1" l="1"/>
  <c r="C300" i="1" s="1"/>
  <c r="Z317" i="1"/>
  <c r="X318" i="1" l="1"/>
  <c r="Y318" i="1" s="1"/>
  <c r="AA317" i="1"/>
  <c r="A317" i="1" s="1"/>
  <c r="D300" i="1"/>
  <c r="F300" i="1" s="1"/>
  <c r="E300" i="1" s="1"/>
  <c r="Z318" i="1" l="1"/>
  <c r="I300" i="1"/>
  <c r="C301" i="1"/>
  <c r="AA318" i="1" l="1"/>
  <c r="A318" i="1" s="1"/>
  <c r="X319" i="1"/>
  <c r="Y319" i="1" s="1"/>
  <c r="D301" i="1"/>
  <c r="F301" i="1" s="1"/>
  <c r="I301" i="1" s="1"/>
  <c r="E301" i="1" l="1"/>
  <c r="C302" i="1" s="1"/>
  <c r="Z319" i="1"/>
  <c r="D302" i="1" l="1"/>
  <c r="F302" i="1" s="1"/>
  <c r="I302" i="1" s="1"/>
  <c r="X320" i="1"/>
  <c r="Y320" i="1" s="1"/>
  <c r="AA319" i="1"/>
  <c r="A319" i="1" s="1"/>
  <c r="E302" i="1" l="1"/>
  <c r="C303" i="1" s="1"/>
  <c r="D303" i="1" s="1"/>
  <c r="F303" i="1" s="1"/>
  <c r="I303" i="1" s="1"/>
  <c r="Z320" i="1"/>
  <c r="E303" i="1" l="1"/>
  <c r="C304" i="1" s="1"/>
  <c r="X321" i="1"/>
  <c r="Y321" i="1" s="1"/>
  <c r="AA320" i="1"/>
  <c r="A320" i="1" s="1"/>
  <c r="Z321" i="1" l="1"/>
  <c r="D304" i="1"/>
  <c r="F304" i="1" s="1"/>
  <c r="I304" i="1" s="1"/>
  <c r="E304" i="1" l="1"/>
  <c r="C305" i="1" s="1"/>
  <c r="AA321" i="1"/>
  <c r="A321" i="1" s="1"/>
  <c r="X322" i="1"/>
  <c r="Y322" i="1" s="1"/>
  <c r="Z322" i="1" l="1"/>
  <c r="D305" i="1"/>
  <c r="F305" i="1" s="1"/>
  <c r="I305" i="1" s="1"/>
  <c r="E305" i="1" l="1"/>
  <c r="C306" i="1" s="1"/>
  <c r="AA322" i="1"/>
  <c r="A322" i="1" s="1"/>
  <c r="X323" i="1"/>
  <c r="Y323" i="1" s="1"/>
  <c r="Z323" i="1" l="1"/>
  <c r="D306" i="1"/>
  <c r="F306" i="1" s="1"/>
  <c r="E306" i="1" s="1"/>
  <c r="X324" i="1" l="1"/>
  <c r="Y324" i="1" s="1"/>
  <c r="AA323" i="1"/>
  <c r="A323" i="1" s="1"/>
  <c r="I306" i="1"/>
  <c r="C307" i="1"/>
  <c r="Z324" i="1" l="1"/>
  <c r="D307" i="1"/>
  <c r="F307" i="1" s="1"/>
  <c r="E307" i="1" s="1"/>
  <c r="X325" i="1" l="1"/>
  <c r="Y325" i="1" s="1"/>
  <c r="AA324" i="1"/>
  <c r="A324" i="1" s="1"/>
  <c r="I307" i="1"/>
  <c r="C308" i="1"/>
  <c r="Z325" i="1" l="1"/>
  <c r="D308" i="1"/>
  <c r="F308" i="1" s="1"/>
  <c r="E308" i="1" s="1"/>
  <c r="I308" i="1" l="1"/>
  <c r="C309" i="1"/>
  <c r="D309" i="1" s="1"/>
  <c r="F309" i="1" s="1"/>
  <c r="I309" i="1" s="1"/>
  <c r="X326" i="1"/>
  <c r="Y326" i="1" s="1"/>
  <c r="AA325" i="1"/>
  <c r="A325" i="1" s="1"/>
  <c r="E309" i="1" l="1"/>
  <c r="C310" i="1" s="1"/>
  <c r="Z326" i="1"/>
  <c r="D310" i="1" l="1"/>
  <c r="F310" i="1" s="1"/>
  <c r="I310" i="1" s="1"/>
  <c r="AA326" i="1"/>
  <c r="A326" i="1" s="1"/>
  <c r="X327" i="1"/>
  <c r="Y327" i="1" s="1"/>
  <c r="E310" i="1" l="1"/>
  <c r="C311" i="1" s="1"/>
  <c r="Z327" i="1"/>
  <c r="D311" i="1" l="1"/>
  <c r="F311" i="1" s="1"/>
  <c r="I311" i="1" s="1"/>
  <c r="X328" i="1"/>
  <c r="Y328" i="1" s="1"/>
  <c r="AA327" i="1"/>
  <c r="A327" i="1" s="1"/>
  <c r="E311" i="1" l="1"/>
  <c r="C312" i="1" s="1"/>
  <c r="Z328" i="1"/>
  <c r="D312" i="1" l="1"/>
  <c r="F312" i="1" s="1"/>
  <c r="I312" i="1" s="1"/>
  <c r="AA328" i="1"/>
  <c r="A328" i="1" s="1"/>
  <c r="X329" i="1"/>
  <c r="Y329" i="1" s="1"/>
  <c r="E312" i="1" l="1"/>
  <c r="C313" i="1" s="1"/>
  <c r="Z329" i="1"/>
  <c r="D313" i="1" l="1"/>
  <c r="F313" i="1" s="1"/>
  <c r="I313" i="1" s="1"/>
  <c r="X330" i="1"/>
  <c r="Y330" i="1" s="1"/>
  <c r="AA329" i="1"/>
  <c r="A329" i="1" s="1"/>
  <c r="E313" i="1" l="1"/>
  <c r="C314" i="1" s="1"/>
  <c r="Z330" i="1"/>
  <c r="D314" i="1" l="1"/>
  <c r="F314" i="1" s="1"/>
  <c r="I314" i="1" s="1"/>
  <c r="AA330" i="1"/>
  <c r="A330" i="1" s="1"/>
  <c r="X331" i="1"/>
  <c r="Y331" i="1" s="1"/>
  <c r="E314" i="1" l="1"/>
  <c r="C315" i="1" s="1"/>
  <c r="Z331" i="1"/>
  <c r="D315" i="1" l="1"/>
  <c r="F315" i="1" s="1"/>
  <c r="I315" i="1" s="1"/>
  <c r="X332" i="1"/>
  <c r="Y332" i="1" s="1"/>
  <c r="AA331" i="1"/>
  <c r="A331" i="1" s="1"/>
  <c r="E315" i="1" l="1"/>
  <c r="C316" i="1" s="1"/>
  <c r="D316" i="1" s="1"/>
  <c r="F316" i="1" s="1"/>
  <c r="I316" i="1" s="1"/>
  <c r="Z332" i="1"/>
  <c r="E316" i="1" l="1"/>
  <c r="C317" i="1" s="1"/>
  <c r="AA332" i="1"/>
  <c r="A332" i="1" s="1"/>
  <c r="X333" i="1"/>
  <c r="Y333" i="1" s="1"/>
  <c r="D317" i="1" l="1"/>
  <c r="F317" i="1" s="1"/>
  <c r="I317" i="1" s="1"/>
  <c r="Z333" i="1"/>
  <c r="E317" i="1" l="1"/>
  <c r="C318" i="1" s="1"/>
  <c r="X334" i="1"/>
  <c r="Y334" i="1" s="1"/>
  <c r="AA333" i="1"/>
  <c r="A333" i="1" s="1"/>
  <c r="D318" i="1" l="1"/>
  <c r="F318" i="1" s="1"/>
  <c r="I318" i="1" s="1"/>
  <c r="Z334" i="1"/>
  <c r="E318" i="1" l="1"/>
  <c r="C319" i="1" s="1"/>
  <c r="AA334" i="1"/>
  <c r="A334" i="1" s="1"/>
  <c r="X335" i="1"/>
  <c r="Y335" i="1" s="1"/>
  <c r="D319" i="1" l="1"/>
  <c r="F319" i="1" s="1"/>
  <c r="I319" i="1" s="1"/>
  <c r="Z335" i="1"/>
  <c r="E319" i="1" l="1"/>
  <c r="C320" i="1" s="1"/>
  <c r="X336" i="1"/>
  <c r="Y336" i="1" s="1"/>
  <c r="AA335" i="1"/>
  <c r="A335" i="1" s="1"/>
  <c r="D320" i="1" l="1"/>
  <c r="F320" i="1" s="1"/>
  <c r="I320" i="1" s="1"/>
  <c r="Z336" i="1"/>
  <c r="E320" i="1" l="1"/>
  <c r="C321" i="1" s="1"/>
  <c r="AA336" i="1"/>
  <c r="A336" i="1" s="1"/>
  <c r="X337" i="1"/>
  <c r="Y337" i="1" s="1"/>
  <c r="D321" i="1" l="1"/>
  <c r="F321" i="1" s="1"/>
  <c r="I321" i="1" s="1"/>
  <c r="Z337" i="1"/>
  <c r="E321" i="1" l="1"/>
  <c r="C322" i="1" s="1"/>
  <c r="X338" i="1"/>
  <c r="Y338" i="1" s="1"/>
  <c r="AA337" i="1"/>
  <c r="A337" i="1" s="1"/>
  <c r="D322" i="1" l="1"/>
  <c r="F322" i="1" s="1"/>
  <c r="I322" i="1" s="1"/>
  <c r="Z338" i="1"/>
  <c r="E322" i="1" l="1"/>
  <c r="C323" i="1" s="1"/>
  <c r="D323" i="1" s="1"/>
  <c r="F323" i="1" s="1"/>
  <c r="I323" i="1" s="1"/>
  <c r="AA338" i="1"/>
  <c r="A338" i="1" s="1"/>
  <c r="X339" i="1"/>
  <c r="Y339" i="1" s="1"/>
  <c r="E323" i="1" l="1"/>
  <c r="C324" i="1" s="1"/>
  <c r="Z339" i="1"/>
  <c r="D324" i="1" l="1"/>
  <c r="F324" i="1" s="1"/>
  <c r="I324" i="1" s="1"/>
  <c r="X340" i="1"/>
  <c r="Y340" i="1" s="1"/>
  <c r="AA339" i="1"/>
  <c r="A339" i="1" s="1"/>
  <c r="E324" i="1" l="1"/>
  <c r="C325" i="1" s="1"/>
  <c r="Z340" i="1"/>
  <c r="D325" i="1" l="1"/>
  <c r="F325" i="1" s="1"/>
  <c r="I325" i="1" s="1"/>
  <c r="AA340" i="1"/>
  <c r="A340" i="1" s="1"/>
  <c r="X341" i="1"/>
  <c r="Y341" i="1" s="1"/>
  <c r="E325" i="1" l="1"/>
  <c r="C326" i="1" s="1"/>
  <c r="Z341" i="1"/>
  <c r="D326" i="1" l="1"/>
  <c r="F326" i="1" s="1"/>
  <c r="I326" i="1" s="1"/>
  <c r="X342" i="1"/>
  <c r="Y342" i="1" s="1"/>
  <c r="AA341" i="1"/>
  <c r="A341" i="1" s="1"/>
  <c r="E326" i="1" l="1"/>
  <c r="C327" i="1" s="1"/>
  <c r="D327" i="1" s="1"/>
  <c r="F327" i="1" s="1"/>
  <c r="I327" i="1" s="1"/>
  <c r="Z342" i="1"/>
  <c r="E327" i="1" l="1"/>
  <c r="C328" i="1" s="1"/>
  <c r="D328" i="1" s="1"/>
  <c r="F328" i="1" s="1"/>
  <c r="I328" i="1" s="1"/>
  <c r="AA342" i="1"/>
  <c r="A342" i="1" s="1"/>
  <c r="X343" i="1"/>
  <c r="Y343" i="1" s="1"/>
  <c r="E328" i="1" l="1"/>
  <c r="C329" i="1" s="1"/>
  <c r="Z343" i="1"/>
  <c r="D329" i="1" l="1"/>
  <c r="F329" i="1" s="1"/>
  <c r="I329" i="1" s="1"/>
  <c r="X344" i="1"/>
  <c r="Y344" i="1" s="1"/>
  <c r="AA343" i="1"/>
  <c r="A343" i="1" s="1"/>
  <c r="E329" i="1" l="1"/>
  <c r="C330" i="1" s="1"/>
  <c r="D330" i="1" s="1"/>
  <c r="F330" i="1" s="1"/>
  <c r="I330" i="1" s="1"/>
  <c r="Z344" i="1"/>
  <c r="E330" i="1" l="1"/>
  <c r="C331" i="1" s="1"/>
  <c r="AA344" i="1"/>
  <c r="A344" i="1" s="1"/>
  <c r="X345" i="1"/>
  <c r="Y345" i="1" s="1"/>
  <c r="D331" i="1" l="1"/>
  <c r="F331" i="1" s="1"/>
  <c r="I331" i="1" s="1"/>
  <c r="Z345" i="1"/>
  <c r="E331" i="1" l="1"/>
  <c r="C332" i="1" s="1"/>
  <c r="D332" i="1" s="1"/>
  <c r="F332" i="1" s="1"/>
  <c r="I332" i="1" s="1"/>
  <c r="X346" i="1"/>
  <c r="Y346" i="1" s="1"/>
  <c r="AA345" i="1"/>
  <c r="A345" i="1" s="1"/>
  <c r="E332" i="1" l="1"/>
  <c r="C333" i="1" s="1"/>
  <c r="Z346" i="1"/>
  <c r="D333" i="1" l="1"/>
  <c r="F333" i="1" s="1"/>
  <c r="I333" i="1" s="1"/>
  <c r="AA346" i="1"/>
  <c r="A346" i="1" s="1"/>
  <c r="X347" i="1"/>
  <c r="Y347" i="1" s="1"/>
  <c r="E333" i="1" l="1"/>
  <c r="C334" i="1" s="1"/>
  <c r="Z347" i="1"/>
  <c r="D334" i="1" l="1"/>
  <c r="F334" i="1" s="1"/>
  <c r="E334" i="1" s="1"/>
  <c r="X348" i="1"/>
  <c r="Y348" i="1" s="1"/>
  <c r="AA347" i="1"/>
  <c r="A347" i="1" s="1"/>
  <c r="C335" i="1" l="1"/>
  <c r="I334" i="1"/>
  <c r="Z348" i="1"/>
  <c r="D335" i="1" l="1"/>
  <c r="F335" i="1" s="1"/>
  <c r="AA348" i="1"/>
  <c r="A348" i="1" s="1"/>
  <c r="X349" i="1"/>
  <c r="Y349" i="1" s="1"/>
  <c r="E335" i="1" l="1"/>
  <c r="C336" i="1" s="1"/>
  <c r="D336" i="1" s="1"/>
  <c r="F336" i="1" s="1"/>
  <c r="E336" i="1" s="1"/>
  <c r="I335" i="1"/>
  <c r="Z349" i="1"/>
  <c r="C337" i="1" l="1"/>
  <c r="I336" i="1"/>
  <c r="X350" i="1"/>
  <c r="Y350" i="1" s="1"/>
  <c r="AA349" i="1"/>
  <c r="A349" i="1" s="1"/>
  <c r="D337" i="1" l="1"/>
  <c r="F337" i="1" s="1"/>
  <c r="E337" i="1" s="1"/>
  <c r="Z350" i="1"/>
  <c r="C338" i="1" l="1"/>
  <c r="I337" i="1"/>
  <c r="AA350" i="1"/>
  <c r="A350" i="1" s="1"/>
  <c r="X351" i="1"/>
  <c r="Y351" i="1" s="1"/>
  <c r="D338" i="1" l="1"/>
  <c r="F338" i="1" s="1"/>
  <c r="E338" i="1" s="1"/>
  <c r="Z351" i="1"/>
  <c r="C339" i="1" l="1"/>
  <c r="I338" i="1"/>
  <c r="X352" i="1"/>
  <c r="Y352" i="1" s="1"/>
  <c r="AA351" i="1"/>
  <c r="A351" i="1" s="1"/>
  <c r="D339" i="1" l="1"/>
  <c r="F339" i="1" s="1"/>
  <c r="E339" i="1" s="1"/>
  <c r="Z352" i="1"/>
  <c r="C340" i="1" l="1"/>
  <c r="I339" i="1"/>
  <c r="AA352" i="1"/>
  <c r="A352" i="1" s="1"/>
  <c r="X353" i="1"/>
  <c r="Y353" i="1" s="1"/>
  <c r="D340" i="1" l="1"/>
  <c r="F340" i="1" s="1"/>
  <c r="E340" i="1" s="1"/>
  <c r="Z353" i="1"/>
  <c r="C341" i="1" l="1"/>
  <c r="I340" i="1"/>
  <c r="X354" i="1"/>
  <c r="Y354" i="1" s="1"/>
  <c r="AA353" i="1"/>
  <c r="A353" i="1" s="1"/>
  <c r="D341" i="1" l="1"/>
  <c r="F341" i="1" s="1"/>
  <c r="E341" i="1" s="1"/>
  <c r="Z354" i="1"/>
  <c r="C342" i="1" l="1"/>
  <c r="I341" i="1"/>
  <c r="AA354" i="1"/>
  <c r="A354" i="1" s="1"/>
  <c r="X355" i="1"/>
  <c r="Y355" i="1" s="1"/>
  <c r="D342" i="1" l="1"/>
  <c r="F342" i="1" s="1"/>
  <c r="E342" i="1" s="1"/>
  <c r="Z355" i="1"/>
  <c r="C343" i="1" l="1"/>
  <c r="I342" i="1"/>
  <c r="X356" i="1"/>
  <c r="Y356" i="1" s="1"/>
  <c r="AA355" i="1"/>
  <c r="A355" i="1" s="1"/>
  <c r="D343" i="1" l="1"/>
  <c r="F343" i="1" s="1"/>
  <c r="E343" i="1" s="1"/>
  <c r="Z356" i="1"/>
  <c r="C344" i="1" l="1"/>
  <c r="I343" i="1"/>
  <c r="AA356" i="1"/>
  <c r="A356" i="1" s="1"/>
  <c r="X357" i="1"/>
  <c r="Y357" i="1" s="1"/>
  <c r="D344" i="1" l="1"/>
  <c r="F344" i="1" s="1"/>
  <c r="E344" i="1" s="1"/>
  <c r="Z357" i="1"/>
  <c r="C345" i="1" l="1"/>
  <c r="I344" i="1"/>
  <c r="X358" i="1"/>
  <c r="Y358" i="1" s="1"/>
  <c r="AA357" i="1"/>
  <c r="A357" i="1" s="1"/>
  <c r="D345" i="1" l="1"/>
  <c r="F345" i="1" s="1"/>
  <c r="E345" i="1" s="1"/>
  <c r="Z358" i="1"/>
  <c r="C346" i="1" l="1"/>
  <c r="I345" i="1"/>
  <c r="AA358" i="1"/>
  <c r="A358" i="1" s="1"/>
  <c r="X359" i="1"/>
  <c r="Y359" i="1" s="1"/>
  <c r="D346" i="1" l="1"/>
  <c r="F346" i="1" s="1"/>
  <c r="E346" i="1" s="1"/>
  <c r="Z359" i="1"/>
  <c r="C347" i="1" l="1"/>
  <c r="I346" i="1"/>
  <c r="X360" i="1"/>
  <c r="Y360" i="1" s="1"/>
  <c r="AA359" i="1"/>
  <c r="A359" i="1" s="1"/>
  <c r="D347" i="1" l="1"/>
  <c r="F347" i="1" s="1"/>
  <c r="E347" i="1" s="1"/>
  <c r="Z360" i="1"/>
  <c r="C348" i="1" l="1"/>
  <c r="I347" i="1"/>
  <c r="AA360" i="1"/>
  <c r="A360" i="1" s="1"/>
  <c r="X361" i="1"/>
  <c r="Y361" i="1" s="1"/>
  <c r="D348" i="1" l="1"/>
  <c r="F348" i="1" s="1"/>
  <c r="E348" i="1" s="1"/>
  <c r="Z361" i="1"/>
  <c r="C349" i="1" l="1"/>
  <c r="I348" i="1"/>
  <c r="X362" i="1"/>
  <c r="Y362" i="1" s="1"/>
  <c r="AA361" i="1"/>
  <c r="A361" i="1" s="1"/>
  <c r="D349" i="1" l="1"/>
  <c r="F349" i="1" s="1"/>
  <c r="E349" i="1" s="1"/>
  <c r="Z362" i="1"/>
  <c r="C350" i="1" l="1"/>
  <c r="I349" i="1"/>
  <c r="AA362" i="1"/>
  <c r="A362" i="1" s="1"/>
  <c r="X363" i="1"/>
  <c r="Y363" i="1" s="1"/>
  <c r="D350" i="1" l="1"/>
  <c r="F350" i="1" s="1"/>
  <c r="E350" i="1" s="1"/>
  <c r="Z363" i="1"/>
  <c r="C351" i="1" l="1"/>
  <c r="I350" i="1"/>
  <c r="X364" i="1"/>
  <c r="Y364" i="1" s="1"/>
  <c r="AA363" i="1"/>
  <c r="A363" i="1" s="1"/>
  <c r="D351" i="1" l="1"/>
  <c r="F351" i="1" s="1"/>
  <c r="E351" i="1" s="1"/>
  <c r="Z364" i="1"/>
  <c r="C352" i="1" l="1"/>
  <c r="I351" i="1"/>
  <c r="AA364" i="1"/>
  <c r="A364" i="1" s="1"/>
  <c r="X365" i="1"/>
  <c r="Y365" i="1" s="1"/>
  <c r="D352" i="1" l="1"/>
  <c r="F352" i="1" s="1"/>
  <c r="E352" i="1" s="1"/>
  <c r="Z365" i="1"/>
  <c r="C353" i="1" l="1"/>
  <c r="I352" i="1"/>
  <c r="X366" i="1"/>
  <c r="Y366" i="1" s="1"/>
  <c r="AA365" i="1"/>
  <c r="A365" i="1" s="1"/>
  <c r="D353" i="1" l="1"/>
  <c r="F353" i="1" s="1"/>
  <c r="E353" i="1" s="1"/>
  <c r="Z366" i="1"/>
  <c r="C354" i="1" l="1"/>
  <c r="I353" i="1"/>
  <c r="AA366" i="1"/>
  <c r="A366" i="1" s="1"/>
  <c r="X367" i="1"/>
  <c r="Y367" i="1" s="1"/>
  <c r="D354" i="1" l="1"/>
  <c r="F354" i="1" s="1"/>
  <c r="E354" i="1" s="1"/>
  <c r="Z367" i="1"/>
  <c r="C355" i="1" l="1"/>
  <c r="I354" i="1"/>
  <c r="X368" i="1"/>
  <c r="Y368" i="1" s="1"/>
  <c r="AA367" i="1"/>
  <c r="A367" i="1" s="1"/>
  <c r="D355" i="1" l="1"/>
  <c r="F355" i="1" s="1"/>
  <c r="E355" i="1" s="1"/>
  <c r="Z368" i="1"/>
  <c r="C356" i="1" l="1"/>
  <c r="I355" i="1"/>
  <c r="AA368" i="1"/>
  <c r="A368" i="1" s="1"/>
  <c r="X369" i="1"/>
  <c r="Y369" i="1" s="1"/>
  <c r="D356" i="1" l="1"/>
  <c r="F356" i="1" s="1"/>
  <c r="E356" i="1" s="1"/>
  <c r="Z369" i="1"/>
  <c r="C357" i="1" l="1"/>
  <c r="I356" i="1"/>
  <c r="X370" i="1"/>
  <c r="Y370" i="1" s="1"/>
  <c r="AA369" i="1"/>
  <c r="A369" i="1" s="1"/>
  <c r="D357" i="1" l="1"/>
  <c r="F357" i="1" s="1"/>
  <c r="E357" i="1" s="1"/>
  <c r="Z370" i="1"/>
  <c r="C358" i="1" l="1"/>
  <c r="I357" i="1"/>
  <c r="AA370" i="1"/>
  <c r="A370" i="1" s="1"/>
  <c r="X371" i="1"/>
  <c r="Y371" i="1" s="1"/>
  <c r="D358" i="1" l="1"/>
  <c r="F358" i="1" s="1"/>
  <c r="E358" i="1" s="1"/>
  <c r="Z371" i="1"/>
  <c r="C359" i="1" l="1"/>
  <c r="I358" i="1"/>
  <c r="X372" i="1"/>
  <c r="Y372" i="1" s="1"/>
  <c r="AA371" i="1"/>
  <c r="A371" i="1" s="1"/>
  <c r="D359" i="1" l="1"/>
  <c r="F359" i="1" s="1"/>
  <c r="E359" i="1" s="1"/>
  <c r="AA372" i="1"/>
  <c r="Z372" i="1"/>
  <c r="A372" i="1" l="1"/>
  <c r="C360" i="1"/>
  <c r="I359" i="1"/>
  <c r="D360" i="1" l="1"/>
  <c r="F360" i="1" s="1"/>
  <c r="E360" i="1" s="1"/>
  <c r="I360" i="1" l="1"/>
  <c r="C361" i="1"/>
  <c r="D361" i="1" l="1"/>
  <c r="F361" i="1" s="1"/>
  <c r="I361" i="1" s="1"/>
  <c r="E361" i="1" l="1"/>
  <c r="C362" i="1" s="1"/>
  <c r="D362" i="1" l="1"/>
  <c r="F362" i="1" s="1"/>
  <c r="I362" i="1" s="1"/>
  <c r="E362" i="1" l="1"/>
  <c r="C363" i="1" s="1"/>
  <c r="D363" i="1" l="1"/>
  <c r="F363" i="1" s="1"/>
  <c r="I363" i="1" s="1"/>
  <c r="E363" i="1" l="1"/>
  <c r="C364" i="1" s="1"/>
  <c r="D364" i="1" l="1"/>
  <c r="F364" i="1" s="1"/>
  <c r="I364" i="1" s="1"/>
  <c r="E364" i="1" l="1"/>
  <c r="C365" i="1" s="1"/>
  <c r="D365" i="1" l="1"/>
  <c r="F365" i="1" s="1"/>
  <c r="E365" i="1" s="1"/>
  <c r="I365" i="1" l="1"/>
  <c r="C366" i="1"/>
  <c r="D366" i="1" l="1"/>
  <c r="F366" i="1" s="1"/>
  <c r="E366" i="1" s="1"/>
  <c r="I366" i="1" l="1"/>
  <c r="C367" i="1"/>
  <c r="D367" i="1" l="1"/>
  <c r="F367" i="1" s="1"/>
  <c r="E367" i="1" s="1"/>
  <c r="I367" i="1" l="1"/>
  <c r="C368" i="1"/>
  <c r="D368" i="1" l="1"/>
  <c r="F368" i="1" s="1"/>
  <c r="I368" i="1" s="1"/>
  <c r="E368" i="1" l="1"/>
  <c r="C369" i="1" s="1"/>
  <c r="D369" i="1" l="1"/>
  <c r="F369" i="1" s="1"/>
  <c r="E369" i="1" s="1"/>
  <c r="C370" i="1" l="1"/>
  <c r="I369" i="1"/>
  <c r="D370" i="1" l="1"/>
  <c r="F370" i="1" s="1"/>
  <c r="E370" i="1" s="1"/>
  <c r="I370" i="1" l="1"/>
  <c r="C371" i="1"/>
  <c r="D371" i="1" l="1"/>
  <c r="F371" i="1" s="1"/>
  <c r="I371" i="1" s="1"/>
  <c r="E371" i="1" l="1"/>
  <c r="C372" i="1" s="1"/>
  <c r="D372" i="1" s="1"/>
  <c r="D373" i="1" s="1"/>
  <c r="M6" i="1" s="1"/>
  <c r="F372" i="1" l="1"/>
  <c r="I372" i="1" s="1"/>
  <c r="I373" i="1" s="1"/>
  <c r="E372" i="1" l="1"/>
  <c r="E373" i="1" s="1"/>
</calcChain>
</file>

<file path=xl/sharedStrings.xml><?xml version="1.0" encoding="utf-8"?>
<sst xmlns="http://schemas.openxmlformats.org/spreadsheetml/2006/main" count="34" uniqueCount="33">
  <si>
    <t>График погашения кредита</t>
  </si>
  <si>
    <t xml:space="preserve">дата выдачи кредита: </t>
  </si>
  <si>
    <t>дни в нулевом месяце</t>
  </si>
  <si>
    <t>дней до конца мес</t>
  </si>
  <si>
    <t xml:space="preserve">платежный период: </t>
  </si>
  <si>
    <t>с 20 по 28</t>
  </si>
  <si>
    <t>Сумма  кредита</t>
  </si>
  <si>
    <t>Процентная ставка</t>
  </si>
  <si>
    <t>Срок кредита</t>
  </si>
  <si>
    <t>лет</t>
  </si>
  <si>
    <t xml:space="preserve">сумма процентов за весь срок: </t>
  </si>
  <si>
    <t xml:space="preserve">сокращен на </t>
  </si>
  <si>
    <t>мес.</t>
  </si>
  <si>
    <t xml:space="preserve">итого досрочное погашение: </t>
  </si>
  <si>
    <t>платеж</t>
  </si>
  <si>
    <t>руб.</t>
  </si>
  <si>
    <t>срок кредита</t>
  </si>
  <si>
    <t>Месяц</t>
  </si>
  <si>
    <t>Остаток ссудной задолженности</t>
  </si>
  <si>
    <t xml:space="preserve">Проценты </t>
  </si>
  <si>
    <t>Ссудная задолженность</t>
  </si>
  <si>
    <t>Плановый платеж</t>
  </si>
  <si>
    <t>Платеж с учетом досрочного погашения</t>
  </si>
  <si>
    <t>Новая % ставка</t>
  </si>
  <si>
    <t>Способ пересчета</t>
  </si>
  <si>
    <t>Итого</t>
  </si>
  <si>
    <t>-</t>
  </si>
  <si>
    <t>с 2  по 5</t>
  </si>
  <si>
    <t>с 15 по 18</t>
  </si>
  <si>
    <t>№ месяца</t>
  </si>
  <si>
    <t>Сумма досрочного погашения (вводите только цифры)</t>
  </si>
  <si>
    <t>Расчёты в графике являются предварительными и носят информационный характер (в связи с невозможностью учесть даты фактических платежей, которые могут производиться в разные дни платёжного периода, а также в связи с допущением, что досрочные платежи производятся одновременно с обязательными).</t>
  </si>
  <si>
    <t>Для редактирования доступны только ячейки, обведенные красным цветом.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</si>
</sst>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&quot;р.&quot;_-;\-* #,##0.00&quot;р.&quot;_-;_-* &quot;-&quot;??&quot;р.&quot;_-;_-@_-"/>
    <numFmt numFmtId="165" formatCode="_-* #,##0.00[$р.-419]_-;\-* #,##0.00[$р.-419]_-;_-* &quot;-&quot;??[$р.-419]_-;_-@_-"/>
    <numFmt numFmtId="166" formatCode="#,##0.00\ &quot;р.&quot;"/>
    <numFmt numFmtId="167" formatCode="#,##0.000\ [$р.-419]"/>
    <numFmt numFmtId="168" formatCode="#,##0.000\ [$р.-419];\-#,##0.000\ [$р.-419]"/>
    <numFmt numFmtId="169" formatCode="#,##0.00&quot;р.&quot;"/>
    <numFmt numFmtId="170" formatCode="#,##0.00[$р.-419]"/>
    <numFmt numFmtId="171" formatCode="0.000%"/>
  </numFmts>
  <fonts count="33" x14ac:knownFonts="1"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i/>
      <sz val="14"/>
      <color theme="1" tint="0.249977111117893"/>
      <name val="Arial"/>
      <family val="2"/>
      <charset val="204"/>
    </font>
    <font>
      <sz val="10"/>
      <name val="Arial"/>
      <family val="2"/>
      <charset val="204"/>
    </font>
    <font>
      <sz val="10"/>
      <color theme="1" tint="0.249977111117893"/>
      <name val="Arial"/>
      <family val="2"/>
      <charset val="204"/>
    </font>
    <font>
      <b/>
      <sz val="10"/>
      <color theme="1" tint="0.249977111117893"/>
      <name val="Arial"/>
      <family val="2"/>
      <charset val="204"/>
    </font>
    <font>
      <sz val="7"/>
      <color theme="1" tint="0.499984740745262"/>
      <name val="Arial"/>
      <family val="2"/>
      <charset val="204"/>
    </font>
    <font>
      <b/>
      <i/>
      <sz val="10"/>
      <color rgb="FF6977FD"/>
      <name val="Arial"/>
      <family val="2"/>
      <charset val="204"/>
    </font>
    <font>
      <sz val="7"/>
      <color rgb="FFFF0000"/>
      <name val="Arial"/>
      <family val="2"/>
      <charset val="204"/>
    </font>
    <font>
      <i/>
      <sz val="8"/>
      <color theme="1" tint="0.34998626667073579"/>
      <name val="Arial"/>
      <family val="2"/>
      <charset val="204"/>
    </font>
    <font>
      <b/>
      <sz val="10"/>
      <color theme="1" tint="0.34998626667073579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rgb="FF0000FF"/>
      <name val="Arial"/>
      <family val="2"/>
      <charset val="204"/>
    </font>
    <font>
      <i/>
      <sz val="9"/>
      <color theme="1" tint="0.34998626667073579"/>
      <name val="Arial"/>
      <family val="2"/>
      <charset val="204"/>
    </font>
    <font>
      <i/>
      <sz val="10"/>
      <color theme="1" tint="0.34998626667073579"/>
      <name val="Arial"/>
      <family val="2"/>
      <charset val="204"/>
    </font>
    <font>
      <sz val="10"/>
      <color theme="1" tint="0.499984740745262"/>
      <name val="Calibri"/>
      <family val="2"/>
      <charset val="204"/>
    </font>
    <font>
      <i/>
      <sz val="10"/>
      <color theme="0"/>
      <name val="Arial"/>
      <family val="2"/>
      <charset val="204"/>
    </font>
    <font>
      <sz val="10"/>
      <color rgb="FF6977FD"/>
      <name val="Arial"/>
      <family val="2"/>
      <charset val="204"/>
    </font>
    <font>
      <b/>
      <sz val="10"/>
      <color rgb="FF6977FD"/>
      <name val="Arial"/>
      <family val="2"/>
      <charset val="204"/>
    </font>
    <font>
      <b/>
      <sz val="9"/>
      <color theme="1" tint="0.249977111117893"/>
      <name val="Arial"/>
      <family val="2"/>
      <charset val="204"/>
    </font>
    <font>
      <sz val="9"/>
      <color theme="1" tint="0.249977111117893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b/>
      <i/>
      <sz val="9"/>
      <color rgb="FF0000FF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rgb="FFFF0000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FF0000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thin">
        <color rgb="FFFF0000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indexed="64"/>
      </right>
      <top/>
      <bottom style="thin">
        <color rgb="FFFF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170" fontId="25" fillId="2" borderId="24" xfId="1" applyNumberFormat="1" applyFont="1" applyFill="1" applyBorder="1" applyAlignment="1" applyProtection="1">
      <alignment horizontal="center"/>
      <protection locked="0"/>
    </xf>
    <xf numFmtId="0" fontId="26" fillId="0" borderId="24" xfId="0" applyFont="1" applyBorder="1" applyProtection="1">
      <protection locked="0"/>
    </xf>
    <xf numFmtId="0" fontId="27" fillId="0" borderId="24" xfId="0" applyFont="1" applyFill="1" applyBorder="1" applyAlignment="1" applyProtection="1">
      <alignment horizontal="center"/>
      <protection locked="0"/>
    </xf>
    <xf numFmtId="170" fontId="25" fillId="2" borderId="1" xfId="1" applyNumberFormat="1" applyFont="1" applyFill="1" applyBorder="1" applyAlignment="1" applyProtection="1">
      <alignment horizontal="center"/>
      <protection locked="0"/>
    </xf>
    <xf numFmtId="0" fontId="26" fillId="0" borderId="1" xfId="0" applyFont="1" applyBorder="1" applyProtection="1">
      <protection locked="0"/>
    </xf>
    <xf numFmtId="0" fontId="27" fillId="0" borderId="1" xfId="0" applyFont="1" applyFill="1" applyBorder="1" applyAlignment="1" applyProtection="1">
      <alignment horizontal="center"/>
      <protection locked="0"/>
    </xf>
    <xf numFmtId="0" fontId="23" fillId="3" borderId="15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164" fontId="10" fillId="2" borderId="0" xfId="1" applyFont="1" applyFill="1" applyAlignment="1" applyProtection="1">
      <alignment horizontal="right" vertical="top"/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5" fillId="0" borderId="0" xfId="0" applyFont="1" applyFill="1" applyProtection="1">
      <protection hidden="1"/>
    </xf>
    <xf numFmtId="1" fontId="5" fillId="0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1" fontId="14" fillId="0" borderId="0" xfId="0" applyNumberFormat="1" applyFont="1" applyFill="1" applyAlignment="1" applyProtection="1">
      <alignment horizontal="right"/>
      <protection hidden="1"/>
    </xf>
    <xf numFmtId="0" fontId="14" fillId="0" borderId="0" xfId="0" applyFont="1" applyFill="1" applyAlignment="1" applyProtection="1">
      <alignment horizontal="left"/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Fill="1" applyProtection="1">
      <protection hidden="1"/>
    </xf>
    <xf numFmtId="0" fontId="5" fillId="0" borderId="0" xfId="0" applyFont="1" applyAlignment="1" applyProtection="1">
      <protection hidden="1"/>
    </xf>
    <xf numFmtId="0" fontId="0" fillId="2" borderId="0" xfId="0" applyFill="1" applyAlignment="1" applyProtection="1"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protection hidden="1"/>
    </xf>
    <xf numFmtId="166" fontId="18" fillId="2" borderId="0" xfId="0" applyNumberFormat="1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166" fontId="18" fillId="2" borderId="0" xfId="0" applyNumberFormat="1" applyFont="1" applyFill="1" applyAlignment="1" applyProtection="1">
      <alignment horizontal="right" vertical="center"/>
      <protection hidden="1"/>
    </xf>
    <xf numFmtId="0" fontId="19" fillId="2" borderId="0" xfId="0" applyFont="1" applyFill="1" applyAlignment="1" applyProtection="1">
      <alignment horizontal="right" vertical="center"/>
      <protection hidden="1"/>
    </xf>
    <xf numFmtId="164" fontId="7" fillId="2" borderId="0" xfId="1" applyFont="1" applyFill="1" applyBorder="1" applyAlignment="1" applyProtection="1">
      <alignment horizontal="center"/>
      <protection hidden="1"/>
    </xf>
    <xf numFmtId="167" fontId="9" fillId="2" borderId="0" xfId="0" applyNumberFormat="1" applyFont="1" applyFill="1" applyBorder="1" applyAlignment="1" applyProtection="1">
      <alignment horizontal="center"/>
      <protection hidden="1"/>
    </xf>
    <xf numFmtId="168" fontId="5" fillId="0" borderId="0" xfId="0" applyNumberFormat="1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1" fontId="5" fillId="0" borderId="0" xfId="0" applyNumberFormat="1" applyFont="1" applyFill="1" applyBorder="1" applyProtection="1">
      <protection hidden="1"/>
    </xf>
    <xf numFmtId="0" fontId="3" fillId="6" borderId="1" xfId="0" applyFont="1" applyFill="1" applyBorder="1" applyProtection="1">
      <protection hidden="1"/>
    </xf>
    <xf numFmtId="0" fontId="21" fillId="0" borderId="0" xfId="0" applyFont="1" applyFill="1" applyBorder="1" applyProtection="1">
      <protection hidden="1"/>
    </xf>
    <xf numFmtId="1" fontId="21" fillId="0" borderId="0" xfId="0" applyNumberFormat="1" applyFont="1" applyFill="1" applyBorder="1" applyProtection="1">
      <protection hidden="1"/>
    </xf>
    <xf numFmtId="0" fontId="21" fillId="0" borderId="0" xfId="0" applyFont="1" applyFill="1" applyProtection="1">
      <protection hidden="1"/>
    </xf>
    <xf numFmtId="1" fontId="21" fillId="0" borderId="0" xfId="0" applyNumberFormat="1" applyFont="1" applyFill="1" applyProtection="1">
      <protection hidden="1"/>
    </xf>
    <xf numFmtId="0" fontId="6" fillId="0" borderId="15" xfId="0" applyFont="1" applyFill="1" applyBorder="1" applyAlignment="1" applyProtection="1">
      <alignment horizontal="center"/>
      <protection hidden="1"/>
    </xf>
    <xf numFmtId="164" fontId="7" fillId="0" borderId="15" xfId="1" applyFont="1" applyFill="1" applyBorder="1" applyAlignment="1" applyProtection="1">
      <alignment horizontal="center"/>
      <protection hidden="1"/>
    </xf>
    <xf numFmtId="164" fontId="6" fillId="0" borderId="15" xfId="1" applyFont="1" applyFill="1" applyBorder="1" applyProtection="1"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16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22" fillId="0" borderId="17" xfId="0" applyFont="1" applyFill="1" applyBorder="1" applyAlignment="1" applyProtection="1">
      <alignment horizontal="center"/>
      <protection hidden="1"/>
    </xf>
    <xf numFmtId="0" fontId="15" fillId="0" borderId="18" xfId="0" applyFont="1" applyFill="1" applyBorder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9" fillId="0" borderId="18" xfId="0" applyFont="1" applyFill="1" applyBorder="1" applyAlignment="1" applyProtection="1">
      <alignment horizontal="center"/>
      <protection hidden="1"/>
    </xf>
    <xf numFmtId="0" fontId="1" fillId="7" borderId="0" xfId="0" applyFont="1" applyFill="1" applyBorder="1" applyProtection="1">
      <protection hidden="1"/>
    </xf>
    <xf numFmtId="1" fontId="1" fillId="7" borderId="0" xfId="0" applyNumberFormat="1" applyFont="1" applyFill="1" applyBorder="1" applyProtection="1">
      <protection hidden="1"/>
    </xf>
    <xf numFmtId="165" fontId="1" fillId="7" borderId="0" xfId="0" applyNumberFormat="1" applyFont="1" applyFill="1" applyProtection="1">
      <protection hidden="1"/>
    </xf>
    <xf numFmtId="1" fontId="1" fillId="7" borderId="0" xfId="0" applyNumberFormat="1" applyFont="1" applyFill="1" applyProtection="1">
      <protection hidden="1"/>
    </xf>
    <xf numFmtId="169" fontId="24" fillId="3" borderId="15" xfId="1" applyNumberFormat="1" applyFont="1" applyFill="1" applyBorder="1" applyProtection="1">
      <protection hidden="1"/>
    </xf>
    <xf numFmtId="169" fontId="23" fillId="3" borderId="16" xfId="1" applyNumberFormat="1" applyFont="1" applyFill="1" applyBorder="1" applyAlignment="1" applyProtection="1">
      <protection hidden="1"/>
    </xf>
    <xf numFmtId="169" fontId="24" fillId="3" borderId="0" xfId="1" applyNumberFormat="1" applyFont="1" applyFill="1" applyBorder="1" applyProtection="1">
      <protection hidden="1"/>
    </xf>
    <xf numFmtId="10" fontId="25" fillId="3" borderId="21" xfId="2" applyNumberFormat="1" applyFont="1" applyFill="1" applyBorder="1" applyAlignment="1" applyProtection="1">
      <alignment horizontal="center"/>
      <protection hidden="1"/>
    </xf>
    <xf numFmtId="170" fontId="25" fillId="3" borderId="21" xfId="1" applyNumberFormat="1" applyFont="1" applyFill="1" applyBorder="1" applyAlignment="1" applyProtection="1">
      <alignment horizontal="center"/>
      <protection hidden="1"/>
    </xf>
    <xf numFmtId="0" fontId="26" fillId="3" borderId="21" xfId="0" applyFont="1" applyFill="1" applyBorder="1" applyProtection="1">
      <protection hidden="1"/>
    </xf>
    <xf numFmtId="0" fontId="27" fillId="3" borderId="21" xfId="0" applyFont="1" applyFill="1" applyBorder="1" applyAlignment="1" applyProtection="1">
      <alignment horizontal="center"/>
      <protection hidden="1"/>
    </xf>
    <xf numFmtId="0" fontId="28" fillId="2" borderId="0" xfId="0" applyFont="1" applyFill="1" applyAlignment="1" applyProtection="1">
      <alignment horizontal="center"/>
      <protection hidden="1"/>
    </xf>
    <xf numFmtId="0" fontId="29" fillId="0" borderId="0" xfId="0" applyFont="1" applyFill="1" applyProtection="1">
      <protection hidden="1"/>
    </xf>
    <xf numFmtId="1" fontId="29" fillId="0" borderId="0" xfId="0" applyNumberFormat="1" applyFont="1" applyFill="1" applyBorder="1" applyProtection="1">
      <protection hidden="1"/>
    </xf>
    <xf numFmtId="171" fontId="29" fillId="0" borderId="0" xfId="2" applyNumberFormat="1" applyFont="1" applyFill="1" applyBorder="1" applyProtection="1">
      <protection hidden="1"/>
    </xf>
    <xf numFmtId="0" fontId="29" fillId="0" borderId="0" xfId="0" applyFont="1" applyProtection="1">
      <protection hidden="1"/>
    </xf>
    <xf numFmtId="165" fontId="29" fillId="0" borderId="0" xfId="0" applyNumberFormat="1" applyFont="1" applyFill="1" applyProtection="1">
      <protection hidden="1"/>
    </xf>
    <xf numFmtId="1" fontId="29" fillId="0" borderId="0" xfId="0" applyNumberFormat="1" applyFont="1" applyProtection="1">
      <protection hidden="1"/>
    </xf>
    <xf numFmtId="14" fontId="29" fillId="2" borderId="0" xfId="0" applyNumberFormat="1" applyFont="1" applyFill="1" applyProtection="1">
      <protection hidden="1"/>
    </xf>
    <xf numFmtId="0" fontId="29" fillId="2" borderId="0" xfId="0" applyFont="1" applyFill="1" applyProtection="1">
      <protection hidden="1"/>
    </xf>
    <xf numFmtId="0" fontId="23" fillId="3" borderId="22" xfId="0" applyFont="1" applyFill="1" applyBorder="1" applyAlignment="1" applyProtection="1">
      <alignment horizontal="center"/>
      <protection hidden="1"/>
    </xf>
    <xf numFmtId="169" fontId="24" fillId="3" borderId="22" xfId="1" applyNumberFormat="1" applyFont="1" applyFill="1" applyBorder="1" applyProtection="1">
      <protection hidden="1"/>
    </xf>
    <xf numFmtId="10" fontId="25" fillId="2" borderId="23" xfId="2" applyNumberFormat="1" applyFont="1" applyFill="1" applyBorder="1" applyAlignment="1" applyProtection="1">
      <alignment horizontal="center"/>
      <protection hidden="1"/>
    </xf>
    <xf numFmtId="10" fontId="29" fillId="0" borderId="0" xfId="2" applyNumberFormat="1" applyFont="1" applyFill="1" applyBorder="1" applyProtection="1">
      <protection hidden="1"/>
    </xf>
    <xf numFmtId="10" fontId="25" fillId="2" borderId="11" xfId="0" applyNumberFormat="1" applyFont="1" applyFill="1" applyBorder="1" applyAlignment="1" applyProtection="1">
      <alignment horizontal="center"/>
      <protection hidden="1"/>
    </xf>
    <xf numFmtId="10" fontId="29" fillId="0" borderId="0" xfId="0" applyNumberFormat="1" applyFont="1" applyFill="1" applyBorder="1" applyProtection="1">
      <protection hidden="1"/>
    </xf>
    <xf numFmtId="0" fontId="29" fillId="0" borderId="0" xfId="0" applyFont="1" applyFill="1" applyAlignment="1" applyProtection="1">
      <alignment vertical="center"/>
      <protection hidden="1"/>
    </xf>
    <xf numFmtId="0" fontId="23" fillId="3" borderId="22" xfId="0" applyFont="1" applyFill="1" applyBorder="1" applyAlignment="1" applyProtection="1">
      <alignment horizontal="center" vertical="center"/>
      <protection hidden="1"/>
    </xf>
    <xf numFmtId="169" fontId="23" fillId="3" borderId="22" xfId="1" applyNumberFormat="1" applyFont="1" applyFill="1" applyBorder="1" applyAlignment="1" applyProtection="1">
      <alignment vertical="center"/>
      <protection hidden="1"/>
    </xf>
    <xf numFmtId="169" fontId="23" fillId="3" borderId="22" xfId="1" applyNumberFormat="1" applyFont="1" applyFill="1" applyBorder="1" applyAlignment="1" applyProtection="1">
      <alignment horizontal="right" vertical="center"/>
      <protection hidden="1"/>
    </xf>
    <xf numFmtId="166" fontId="25" fillId="3" borderId="7" xfId="1" applyNumberFormat="1" applyFont="1" applyFill="1" applyBorder="1" applyAlignment="1" applyProtection="1">
      <alignment horizontal="right" vertical="center"/>
      <protection hidden="1"/>
    </xf>
    <xf numFmtId="165" fontId="23" fillId="3" borderId="22" xfId="1" applyNumberFormat="1" applyFont="1" applyFill="1" applyBorder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horizontal="center" vertical="center"/>
      <protection hidden="1"/>
    </xf>
    <xf numFmtId="164" fontId="8" fillId="2" borderId="0" xfId="1" applyFont="1" applyFill="1" applyAlignment="1" applyProtection="1">
      <alignment horizontal="right"/>
      <protection hidden="1"/>
    </xf>
    <xf numFmtId="0" fontId="29" fillId="2" borderId="0" xfId="0" applyFont="1" applyFill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vertical="center"/>
      <protection hidden="1"/>
    </xf>
    <xf numFmtId="1" fontId="29" fillId="0" borderId="0" xfId="0" applyNumberFormat="1" applyFont="1" applyFill="1" applyBorder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1" fontId="29" fillId="0" borderId="0" xfId="0" applyNumberFormat="1" applyFont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0" fillId="2" borderId="0" xfId="0" applyFont="1" applyFill="1" applyProtection="1">
      <protection hidden="1"/>
    </xf>
    <xf numFmtId="0" fontId="30" fillId="2" borderId="0" xfId="0" applyFont="1" applyFill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center"/>
      <protection hidden="1"/>
    </xf>
    <xf numFmtId="164" fontId="6" fillId="2" borderId="0" xfId="1" applyFont="1" applyFill="1" applyProtection="1">
      <protection hidden="1"/>
    </xf>
    <xf numFmtId="164" fontId="7" fillId="2" borderId="0" xfId="1" applyFont="1" applyFill="1" applyBorder="1" applyProtection="1">
      <protection hidden="1"/>
    </xf>
    <xf numFmtId="164" fontId="13" fillId="2" borderId="0" xfId="1" applyFont="1" applyFill="1" applyBorder="1" applyProtection="1">
      <protection hidden="1"/>
    </xf>
    <xf numFmtId="164" fontId="30" fillId="2" borderId="0" xfId="1" applyFont="1" applyFill="1" applyBorder="1" applyAlignment="1" applyProtection="1">
      <alignment horizontal="center"/>
      <protection hidden="1"/>
    </xf>
    <xf numFmtId="0" fontId="31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Protection="1">
      <protection hidden="1"/>
    </xf>
    <xf numFmtId="1" fontId="5" fillId="0" borderId="0" xfId="0" applyNumberFormat="1" applyFont="1" applyProtection="1">
      <protection hidden="1"/>
    </xf>
    <xf numFmtId="164" fontId="7" fillId="2" borderId="0" xfId="1" applyFont="1" applyFill="1" applyProtection="1">
      <protection hidden="1"/>
    </xf>
    <xf numFmtId="164" fontId="13" fillId="2" borderId="0" xfId="1" applyFont="1" applyFill="1" applyProtection="1">
      <protection hidden="1"/>
    </xf>
    <xf numFmtId="164" fontId="30" fillId="2" borderId="0" xfId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4" fontId="6" fillId="0" borderId="0" xfId="1" applyFont="1" applyProtection="1">
      <protection hidden="1"/>
    </xf>
    <xf numFmtId="164" fontId="7" fillId="0" borderId="0" xfId="1" applyFont="1" applyProtection="1">
      <protection hidden="1"/>
    </xf>
    <xf numFmtId="164" fontId="13" fillId="0" borderId="0" xfId="1" applyFont="1" applyProtection="1">
      <protection hidden="1"/>
    </xf>
    <xf numFmtId="164" fontId="30" fillId="0" borderId="0" xfId="1" applyFont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14" fontId="13" fillId="2" borderId="1" xfId="1" applyNumberFormat="1" applyFont="1" applyFill="1" applyBorder="1" applyAlignment="1" applyProtection="1">
      <alignment horizontal="center" vertical="center"/>
      <protection locked="0"/>
    </xf>
    <xf numFmtId="2" fontId="13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164" fontId="7" fillId="3" borderId="2" xfId="1" applyFont="1" applyFill="1" applyBorder="1" applyAlignment="1" applyProtection="1">
      <alignment horizontal="center" vertical="center" wrapText="1"/>
      <protection hidden="1"/>
    </xf>
    <xf numFmtId="165" fontId="16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3" borderId="3" xfId="1" applyFont="1" applyFill="1" applyBorder="1" applyAlignment="1" applyProtection="1">
      <alignment horizontal="center" vertical="center" wrapText="1"/>
      <protection hidden="1"/>
    </xf>
    <xf numFmtId="10" fontId="16" fillId="0" borderId="1" xfId="2" applyNumberFormat="1" applyFont="1" applyFill="1" applyBorder="1" applyAlignment="1" applyProtection="1">
      <alignment horizontal="center" vertical="center"/>
      <protection locked="0"/>
    </xf>
    <xf numFmtId="1" fontId="16" fillId="0" borderId="1" xfId="2" applyNumberFormat="1" applyFont="1" applyFill="1" applyBorder="1" applyAlignment="1" applyProtection="1">
      <alignment horizontal="center" vertical="center"/>
      <protection locked="0"/>
    </xf>
    <xf numFmtId="164" fontId="7" fillId="3" borderId="4" xfId="1" applyFont="1" applyFill="1" applyBorder="1" applyAlignment="1" applyProtection="1">
      <alignment horizontal="center" vertical="center" wrapText="1"/>
      <protection hidden="1"/>
    </xf>
    <xf numFmtId="164" fontId="7" fillId="3" borderId="5" xfId="1" applyFont="1" applyFill="1" applyBorder="1" applyAlignment="1" applyProtection="1">
      <alignment horizontal="center" vertical="center" wrapText="1"/>
      <protection hidden="1"/>
    </xf>
    <xf numFmtId="164" fontId="7" fillId="3" borderId="6" xfId="1" applyFont="1" applyFill="1" applyBorder="1" applyAlignment="1" applyProtection="1">
      <alignment horizontal="center" vertical="center" wrapText="1"/>
      <protection hidden="1"/>
    </xf>
    <xf numFmtId="164" fontId="7" fillId="3" borderId="7" xfId="1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164" fontId="20" fillId="5" borderId="11" xfId="1" applyFont="1" applyFill="1" applyBorder="1" applyAlignment="1" applyProtection="1">
      <alignment horizontal="center" vertical="center" wrapText="1"/>
      <protection hidden="1"/>
    </xf>
    <xf numFmtId="164" fontId="32" fillId="8" borderId="9" xfId="1" applyFont="1" applyFill="1" applyBorder="1" applyAlignment="1" applyProtection="1">
      <alignment horizontal="center" vertical="center" wrapText="1"/>
      <protection hidden="1"/>
    </xf>
    <xf numFmtId="164" fontId="32" fillId="8" borderId="13" xfId="1" applyFont="1" applyFill="1" applyBorder="1" applyAlignment="1" applyProtection="1">
      <alignment horizontal="center" vertical="center" wrapText="1"/>
      <protection hidden="1"/>
    </xf>
    <xf numFmtId="164" fontId="32" fillId="8" borderId="28" xfId="1" applyFont="1" applyFill="1" applyBorder="1" applyAlignment="1" applyProtection="1">
      <alignment horizontal="center" vertical="center" wrapText="1"/>
      <protection hidden="1"/>
    </xf>
    <xf numFmtId="164" fontId="32" fillId="8" borderId="29" xfId="1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wrapText="1"/>
      <protection hidden="1"/>
    </xf>
    <xf numFmtId="0" fontId="8" fillId="2" borderId="0" xfId="0" applyFont="1" applyFill="1" applyBorder="1" applyAlignment="1" applyProtection="1">
      <alignment horizontal="center" wrapText="1"/>
      <protection hidden="1"/>
    </xf>
    <xf numFmtId="169" fontId="23" fillId="3" borderId="19" xfId="1" applyNumberFormat="1" applyFont="1" applyFill="1" applyBorder="1" applyAlignment="1" applyProtection="1">
      <alignment horizontal="right"/>
      <protection hidden="1"/>
    </xf>
    <xf numFmtId="169" fontId="23" fillId="3" borderId="20" xfId="1" applyNumberFormat="1" applyFont="1" applyFill="1" applyBorder="1" applyAlignment="1" applyProtection="1">
      <alignment horizontal="right"/>
      <protection hidden="1"/>
    </xf>
    <xf numFmtId="169" fontId="23" fillId="3" borderId="22" xfId="1" applyNumberFormat="1" applyFont="1" applyFill="1" applyBorder="1" applyAlignment="1" applyProtection="1">
      <protection hidden="1"/>
    </xf>
    <xf numFmtId="169" fontId="23" fillId="3" borderId="19" xfId="1" applyNumberFormat="1" applyFont="1" applyFill="1" applyBorder="1" applyAlignment="1" applyProtection="1">
      <protection hidden="1"/>
    </xf>
    <xf numFmtId="0" fontId="7" fillId="4" borderId="26" xfId="0" applyFont="1" applyFill="1" applyBorder="1" applyAlignment="1" applyProtection="1">
      <alignment horizontal="center" vertical="center" wrapText="1"/>
      <protection hidden="1"/>
    </xf>
    <xf numFmtId="0" fontId="7" fillId="4" borderId="27" xfId="0" applyFont="1" applyFill="1" applyBorder="1" applyAlignment="1" applyProtection="1">
      <alignment horizontal="center" vertical="center" wrapText="1"/>
      <protection hidden="1"/>
    </xf>
    <xf numFmtId="164" fontId="7" fillId="4" borderId="8" xfId="1" applyFont="1" applyFill="1" applyBorder="1" applyAlignment="1" applyProtection="1">
      <alignment horizontal="center" vertical="center" wrapText="1"/>
      <protection hidden="1"/>
    </xf>
    <xf numFmtId="164" fontId="7" fillId="4" borderId="8" xfId="1" applyFont="1" applyFill="1" applyBorder="1" applyAlignment="1" applyProtection="1">
      <alignment horizontal="center" vertical="center"/>
      <protection hidden="1"/>
    </xf>
    <xf numFmtId="164" fontId="7" fillId="4" borderId="9" xfId="1" applyFont="1" applyFill="1" applyBorder="1" applyAlignment="1" applyProtection="1">
      <alignment horizontal="center" vertical="center" wrapText="1"/>
      <protection hidden="1"/>
    </xf>
    <xf numFmtId="164" fontId="7" fillId="4" borderId="10" xfId="1" applyFont="1" applyFill="1" applyBorder="1" applyAlignment="1" applyProtection="1">
      <alignment horizontal="center" vertical="center" wrapText="1"/>
      <protection hidden="1"/>
    </xf>
    <xf numFmtId="164" fontId="7" fillId="4" borderId="13" xfId="1" applyFont="1" applyFill="1" applyBorder="1" applyAlignment="1" applyProtection="1">
      <alignment horizontal="center" vertical="center" wrapText="1"/>
      <protection hidden="1"/>
    </xf>
    <xf numFmtId="164" fontId="7" fillId="4" borderId="14" xfId="1" applyFont="1" applyFill="1" applyBorder="1" applyAlignment="1" applyProtection="1">
      <alignment horizontal="center" vertical="center" wrapText="1"/>
      <protection hidden="1"/>
    </xf>
    <xf numFmtId="169" fontId="24" fillId="3" borderId="22" xfId="0" applyNumberFormat="1" applyFont="1" applyFill="1" applyBorder="1" applyAlignment="1" applyProtection="1">
      <protection hidden="1"/>
    </xf>
    <xf numFmtId="169" fontId="24" fillId="3" borderId="19" xfId="0" applyNumberFormat="1" applyFont="1" applyFill="1" applyBorder="1" applyAlignment="1" applyProtection="1">
      <protection hidden="1"/>
    </xf>
    <xf numFmtId="169" fontId="23" fillId="3" borderId="25" xfId="1" applyNumberFormat="1" applyFont="1" applyFill="1" applyBorder="1" applyAlignment="1" applyProtection="1">
      <protection hidden="1"/>
    </xf>
    <xf numFmtId="169" fontId="23" fillId="3" borderId="19" xfId="1" applyNumberFormat="1" applyFont="1" applyFill="1" applyBorder="1" applyAlignment="1" applyProtection="1">
      <alignment horizontal="center" vertical="center"/>
      <protection hidden="1"/>
    </xf>
    <xf numFmtId="169" fontId="23" fillId="3" borderId="25" xfId="1" applyNumberFormat="1" applyFont="1" applyFill="1" applyBorder="1" applyAlignment="1" applyProtection="1">
      <alignment horizontal="center" vertical="center"/>
      <protection hidden="1"/>
    </xf>
    <xf numFmtId="169" fontId="23" fillId="3" borderId="20" xfId="1" applyNumberFormat="1" applyFont="1" applyFill="1" applyBorder="1" applyAlignment="1" applyProtection="1">
      <alignment horizontal="center" vertical="center"/>
      <protection hidden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67395</xdr:colOff>
      <xdr:row>0</xdr:row>
      <xdr:rowOff>63500</xdr:rowOff>
    </xdr:from>
    <xdr:to>
      <xdr:col>13</xdr:col>
      <xdr:colOff>1626660</xdr:colOff>
      <xdr:row>2</xdr:row>
      <xdr:rowOff>98425</xdr:rowOff>
    </xdr:to>
    <xdr:pic>
      <xdr:nvPicPr>
        <xdr:cNvPr id="2" name="Picture 192" descr="ВТБ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6645" y="63500"/>
          <a:ext cx="1559265" cy="5958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83"/>
  <sheetViews>
    <sheetView tabSelected="1" zoomScale="148" zoomScaleNormal="148" workbookViewId="0">
      <pane xSplit="9" ySplit="11" topLeftCell="AB12" activePane="bottomRight" state="frozen"/>
      <selection pane="topRight" activeCell="I1" sqref="I1"/>
      <selection pane="bottomLeft" activeCell="A10" sqref="A10"/>
      <selection pane="bottomRight" activeCell="AE15" sqref="AE15"/>
    </sheetView>
  </sheetViews>
  <sheetFormatPr defaultRowHeight="12.75" x14ac:dyDescent="0.2"/>
  <cols>
    <col min="1" max="1" width="21.42578125" style="12" customWidth="1"/>
    <col min="2" max="2" width="9.42578125" style="107" customWidth="1"/>
    <col min="3" max="3" width="18.5703125" style="108" customWidth="1"/>
    <col min="4" max="4" width="13.85546875" style="108" customWidth="1"/>
    <col min="5" max="5" width="16.28515625" style="108" customWidth="1"/>
    <col min="6" max="6" width="10.140625" style="108" customWidth="1"/>
    <col min="7" max="7" width="5.5703125" style="109" customWidth="1"/>
    <col min="8" max="8" width="2.28515625" style="109" hidden="1" customWidth="1"/>
    <col min="9" max="9" width="17" style="109" customWidth="1"/>
    <col min="10" max="10" width="10.85546875" style="110" hidden="1" customWidth="1"/>
    <col min="11" max="11" width="28.140625" style="111" customWidth="1"/>
    <col min="12" max="12" width="4" style="112" hidden="1" customWidth="1"/>
    <col min="13" max="13" width="17.28515625" style="118" customWidth="1"/>
    <col min="14" max="14" width="27.28515625" style="17" customWidth="1"/>
    <col min="15" max="15" width="8.7109375" style="117" hidden="1" customWidth="1"/>
    <col min="16" max="16" width="9.140625" style="15" hidden="1" customWidth="1"/>
    <col min="17" max="17" width="6.85546875" style="15" hidden="1" customWidth="1"/>
    <col min="18" max="18" width="9.140625" style="103" hidden="1" customWidth="1"/>
    <col min="19" max="19" width="9.140625" style="15" hidden="1" customWidth="1"/>
    <col min="20" max="20" width="7.85546875" style="15" hidden="1" customWidth="1"/>
    <col min="21" max="21" width="19.5703125" style="15" hidden="1" customWidth="1"/>
    <col min="22" max="23" width="9.140625" style="103" hidden="1" customWidth="1"/>
    <col min="24" max="24" width="13.85546875" style="14" hidden="1" customWidth="1"/>
    <col min="25" max="26" width="9.85546875" style="14" hidden="1" customWidth="1"/>
    <col min="27" max="27" width="9.140625" style="14" hidden="1" customWidth="1"/>
    <col min="28" max="34" width="9.140625" style="14"/>
    <col min="35" max="16384" width="9.140625" style="12"/>
  </cols>
  <sheetData>
    <row r="1" spans="1:34" s="15" customFormat="1" ht="24.7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8"/>
      <c r="K1" s="8"/>
      <c r="L1" s="8"/>
      <c r="M1" s="9"/>
      <c r="N1" s="10"/>
      <c r="O1" s="11"/>
      <c r="P1" s="12"/>
      <c r="Q1" s="12"/>
      <c r="R1" s="13"/>
      <c r="S1" s="12"/>
      <c r="T1" s="12"/>
      <c r="U1" s="12"/>
      <c r="V1" s="13"/>
      <c r="W1" s="13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s="15" customFormat="1" ht="18.75" customHeight="1" x14ac:dyDescent="0.2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8"/>
      <c r="K2" s="8"/>
      <c r="L2" s="8"/>
      <c r="M2" s="9"/>
      <c r="N2" s="10"/>
      <c r="O2" s="11"/>
      <c r="P2" s="12"/>
      <c r="Q2" s="12"/>
      <c r="R2" s="13"/>
      <c r="S2" s="12"/>
      <c r="T2" s="12"/>
      <c r="U2" s="12"/>
      <c r="V2" s="13"/>
      <c r="W2" s="13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 s="15" customFormat="1" ht="18.75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8"/>
      <c r="K3" s="8"/>
      <c r="L3" s="8"/>
      <c r="M3" s="9"/>
      <c r="N3" s="10"/>
      <c r="O3" s="11"/>
      <c r="P3" s="12"/>
      <c r="Q3" s="12"/>
      <c r="R3" s="13"/>
      <c r="S3" s="12"/>
      <c r="T3" s="12"/>
      <c r="U3" s="12"/>
      <c r="V3" s="13"/>
      <c r="W3" s="13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s="15" customFormat="1" ht="18.75" customHeight="1" x14ac:dyDescent="0.2">
      <c r="A4" s="122" t="s">
        <v>32</v>
      </c>
      <c r="B4" s="122"/>
      <c r="C4" s="122"/>
      <c r="D4" s="122"/>
      <c r="E4" s="122"/>
      <c r="F4" s="122"/>
      <c r="G4" s="122"/>
      <c r="H4" s="122"/>
      <c r="I4" s="122"/>
      <c r="J4" s="14"/>
      <c r="K4" s="16" t="s">
        <v>1</v>
      </c>
      <c r="L4" s="8"/>
      <c r="M4" s="119">
        <v>44560</v>
      </c>
      <c r="N4" s="17"/>
      <c r="O4" s="11"/>
      <c r="P4" s="12"/>
      <c r="Q4" s="12"/>
      <c r="R4" s="18" t="s">
        <v>2</v>
      </c>
      <c r="S4" s="19">
        <f>IF(VLOOKUP(M5,U6:V8,2,FALSE)&lt;=DAY(M4),T4+VLOOKUP(M5,U6:V8,2,FALSE),VLOOKUP(M5,U6:V8,2,FALSE)-DAY(M4))</f>
        <v>3</v>
      </c>
      <c r="T4" s="20">
        <f>DAY(EOMONTH(M4,0)-M4)</f>
        <v>1</v>
      </c>
      <c r="U4" s="21" t="s">
        <v>3</v>
      </c>
      <c r="V4" s="13"/>
      <c r="W4" s="13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s="15" customFormat="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14"/>
      <c r="K5" s="16" t="s">
        <v>4</v>
      </c>
      <c r="L5" s="8"/>
      <c r="M5" s="120" t="s">
        <v>27</v>
      </c>
      <c r="N5" s="17"/>
      <c r="O5" s="11"/>
      <c r="P5" s="12">
        <f>IF(M5=U6,2,15)</f>
        <v>2</v>
      </c>
      <c r="Q5" s="12"/>
      <c r="R5" s="13"/>
      <c r="S5" s="12"/>
      <c r="T5" s="12"/>
      <c r="U5" s="12"/>
      <c r="V5" s="13"/>
      <c r="W5" s="13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22.5" customHeight="1" x14ac:dyDescent="0.2">
      <c r="A6" s="123"/>
      <c r="B6" s="123" t="s">
        <v>6</v>
      </c>
      <c r="C6" s="124">
        <v>3700000</v>
      </c>
      <c r="D6" s="125" t="s">
        <v>7</v>
      </c>
      <c r="E6" s="126">
        <v>5.8000000000000003E-2</v>
      </c>
      <c r="F6" s="125" t="s">
        <v>8</v>
      </c>
      <c r="G6" s="127">
        <v>30</v>
      </c>
      <c r="H6" s="128" t="s">
        <v>9</v>
      </c>
      <c r="I6" s="129"/>
      <c r="J6" s="23"/>
      <c r="K6" s="24" t="s">
        <v>10</v>
      </c>
      <c r="L6" s="25"/>
      <c r="M6" s="26">
        <f>D373</f>
        <v>4117314.3027461814</v>
      </c>
      <c r="N6" s="17"/>
      <c r="O6" s="27"/>
      <c r="P6" s="12"/>
      <c r="Q6" s="12"/>
      <c r="R6" s="13"/>
      <c r="S6" s="12" t="s">
        <v>11</v>
      </c>
      <c r="T6" s="12" t="s">
        <v>12</v>
      </c>
      <c r="U6" s="12" t="s">
        <v>27</v>
      </c>
      <c r="V6" s="13">
        <v>2</v>
      </c>
      <c r="W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s="15" customFormat="1" ht="22.5" customHeight="1" x14ac:dyDescent="0.2">
      <c r="A7" s="123"/>
      <c r="B7" s="123"/>
      <c r="C7" s="124"/>
      <c r="D7" s="125"/>
      <c r="E7" s="126"/>
      <c r="F7" s="125"/>
      <c r="G7" s="127"/>
      <c r="H7" s="130"/>
      <c r="I7" s="131"/>
      <c r="J7" s="23"/>
      <c r="K7" s="28" t="s">
        <v>13</v>
      </c>
      <c r="L7" s="29"/>
      <c r="M7" s="30">
        <f>K373</f>
        <v>0</v>
      </c>
      <c r="N7" s="17"/>
      <c r="O7" s="31"/>
      <c r="P7" s="12"/>
      <c r="Q7" s="12"/>
      <c r="R7" s="12"/>
      <c r="S7" s="12" t="s">
        <v>14</v>
      </c>
      <c r="T7" s="12" t="s">
        <v>15</v>
      </c>
      <c r="U7" s="12" t="s">
        <v>28</v>
      </c>
      <c r="V7" s="13">
        <v>15</v>
      </c>
      <c r="W7" s="13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s="15" customFormat="1" hidden="1" x14ac:dyDescent="0.2">
      <c r="B8" s="32"/>
      <c r="C8" s="32"/>
      <c r="D8" s="32"/>
      <c r="E8" s="32"/>
      <c r="F8" s="32"/>
      <c r="G8" s="32"/>
      <c r="H8" s="32"/>
      <c r="I8" s="32"/>
      <c r="J8" s="8"/>
      <c r="K8" s="8"/>
      <c r="L8" s="8"/>
      <c r="M8" s="33"/>
      <c r="N8" s="17"/>
      <c r="O8" s="8"/>
      <c r="P8" s="34"/>
      <c r="Q8" s="35"/>
      <c r="R8" s="36"/>
      <c r="S8" s="12" t="s">
        <v>16</v>
      </c>
      <c r="T8" s="12"/>
      <c r="U8" s="12" t="s">
        <v>5</v>
      </c>
      <c r="V8" s="13">
        <v>20</v>
      </c>
      <c r="W8" s="13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s="15" customFormat="1" ht="15.75" customHeight="1" x14ac:dyDescent="0.2">
      <c r="A9" s="132" t="s">
        <v>17</v>
      </c>
      <c r="B9" s="144" t="s">
        <v>29</v>
      </c>
      <c r="C9" s="146" t="s">
        <v>18</v>
      </c>
      <c r="D9" s="147" t="s">
        <v>19</v>
      </c>
      <c r="E9" s="146" t="s">
        <v>20</v>
      </c>
      <c r="F9" s="148" t="s">
        <v>21</v>
      </c>
      <c r="G9" s="149"/>
      <c r="H9" s="149"/>
      <c r="I9" s="148" t="s">
        <v>22</v>
      </c>
      <c r="J9" s="133" t="s">
        <v>23</v>
      </c>
      <c r="K9" s="134" t="s">
        <v>30</v>
      </c>
      <c r="L9" s="37"/>
      <c r="M9" s="136" t="s">
        <v>24</v>
      </c>
      <c r="N9" s="138"/>
      <c r="O9" s="139"/>
      <c r="P9" s="35"/>
      <c r="Q9" s="35"/>
      <c r="R9" s="36"/>
      <c r="S9" s="35"/>
      <c r="T9" s="12"/>
      <c r="U9" s="12"/>
      <c r="V9" s="13"/>
      <c r="W9" s="13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s="15" customFormat="1" ht="26.25" customHeight="1" x14ac:dyDescent="0.2">
      <c r="A10" s="132"/>
      <c r="B10" s="145"/>
      <c r="C10" s="146"/>
      <c r="D10" s="147"/>
      <c r="E10" s="146"/>
      <c r="F10" s="150"/>
      <c r="G10" s="151"/>
      <c r="H10" s="151"/>
      <c r="I10" s="150"/>
      <c r="J10" s="133"/>
      <c r="K10" s="135"/>
      <c r="L10" s="37"/>
      <c r="M10" s="137"/>
      <c r="N10" s="138"/>
      <c r="O10" s="139"/>
      <c r="P10" s="38"/>
      <c r="Q10" s="38"/>
      <c r="R10" s="39"/>
      <c r="S10" s="38"/>
      <c r="T10" s="40"/>
      <c r="U10" s="40"/>
      <c r="V10" s="41"/>
      <c r="W10" s="41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s="15" customFormat="1" ht="13.5" hidden="1" customHeight="1" x14ac:dyDescent="0.2">
      <c r="B11" s="42">
        <v>0</v>
      </c>
      <c r="C11" s="43"/>
      <c r="D11" s="44"/>
      <c r="E11" s="44"/>
      <c r="F11" s="45"/>
      <c r="G11" s="45"/>
      <c r="H11" s="46"/>
      <c r="I11" s="47"/>
      <c r="J11" s="48"/>
      <c r="K11" s="49"/>
      <c r="L11" s="50"/>
      <c r="M11" s="51"/>
      <c r="N11" s="17"/>
      <c r="O11" s="8"/>
      <c r="P11" s="52">
        <v>2</v>
      </c>
      <c r="Q11" s="52">
        <v>2</v>
      </c>
      <c r="R11" s="53"/>
      <c r="S11" s="52"/>
      <c r="U11" s="54">
        <f>C6</f>
        <v>3700000</v>
      </c>
      <c r="V11" s="55">
        <f>R13</f>
        <v>360</v>
      </c>
      <c r="W11" s="55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s="67" customFormat="1" x14ac:dyDescent="0.2">
      <c r="A12" s="7" t="str">
        <f>CONCATENATE(Z12," - ",AA12)</f>
        <v>31.12.2021 - 02.01.2022</v>
      </c>
      <c r="B12" s="7">
        <v>0</v>
      </c>
      <c r="C12" s="56">
        <f>C6</f>
        <v>3700000</v>
      </c>
      <c r="D12" s="56">
        <f t="shared" ref="D12:D75" si="0">C12*S12</f>
        <v>1763.8356164383563</v>
      </c>
      <c r="E12" s="56">
        <v>0</v>
      </c>
      <c r="F12" s="140">
        <f>D12</f>
        <v>1763.8356164383563</v>
      </c>
      <c r="G12" s="141"/>
      <c r="H12" s="57"/>
      <c r="I12" s="58">
        <f>F12</f>
        <v>1763.8356164383563</v>
      </c>
      <c r="J12" s="59"/>
      <c r="K12" s="60"/>
      <c r="L12" s="61"/>
      <c r="M12" s="62"/>
      <c r="N12" s="63"/>
      <c r="O12" s="8"/>
      <c r="P12" s="64"/>
      <c r="Q12" s="64"/>
      <c r="R12" s="65"/>
      <c r="S12" s="66">
        <f>E6/365*S4</f>
        <v>4.7671232876712329E-4</v>
      </c>
      <c r="U12" s="68"/>
      <c r="V12" s="69"/>
      <c r="W12" s="69"/>
      <c r="X12" s="70">
        <f>M4+1</f>
        <v>44561</v>
      </c>
      <c r="Y12" s="70">
        <f>DATE(YEAR(M4),MONTH(M4)+IF(DAY(M4)&gt;P5,1,0),IF(M5=U6,2,15))</f>
        <v>44563</v>
      </c>
      <c r="Z12" s="71" t="str">
        <f>TEXT(X12,"ДД.ММ.ГГГГ")</f>
        <v>31.12.2021</v>
      </c>
      <c r="AA12" s="71" t="str">
        <f>TEXT(Y12,"ДД.ММ.ГГГГ")</f>
        <v>02.01.2022</v>
      </c>
      <c r="AB12" s="71"/>
      <c r="AC12" s="71"/>
      <c r="AD12" s="71"/>
      <c r="AE12" s="71"/>
      <c r="AF12" s="71"/>
      <c r="AG12" s="71"/>
      <c r="AH12" s="71"/>
    </row>
    <row r="13" spans="1:34" s="67" customFormat="1" x14ac:dyDescent="0.2">
      <c r="A13" s="7" t="str">
        <f>CONCATENATE(Z13," - ",AA13)</f>
        <v>03.01.2022 - 02.02.2022</v>
      </c>
      <c r="B13" s="72">
        <v>1</v>
      </c>
      <c r="C13" s="73">
        <f>C6</f>
        <v>3700000</v>
      </c>
      <c r="D13" s="73">
        <f t="shared" si="0"/>
        <v>17883.333333333336</v>
      </c>
      <c r="E13" s="73">
        <f>IF(H13=0,F13-D13,H13-D13)</f>
        <v>3826.5290753607442</v>
      </c>
      <c r="F13" s="142">
        <f>IF(Q13=1,C13*(S13/(1-(1+S13)^-(R13-0))),U13*(S13/(1-(1+S13)^-(V13-0))))</f>
        <v>21709.86240869408</v>
      </c>
      <c r="G13" s="142"/>
      <c r="H13" s="143"/>
      <c r="I13" s="73">
        <f>F13+K13</f>
        <v>21709.86240869408</v>
      </c>
      <c r="J13" s="74"/>
      <c r="K13" s="1"/>
      <c r="L13" s="2"/>
      <c r="M13" s="3"/>
      <c r="N13" s="63" t="str">
        <f t="shared" ref="N13:N76" si="1">IF(M13=$S$8,CONCATENATE($S$6,INT(R13-R14)," ",$T$6),IF(M13=$S$7,CONCATENATE($S$6,INT(F13-F14)," ",$T$7),""))</f>
        <v/>
      </c>
      <c r="O13" s="8"/>
      <c r="P13" s="64">
        <f t="shared" ref="P13:P76" si="2">IF(M13="",0,IF(M13=$S$7,1,2))</f>
        <v>0</v>
      </c>
      <c r="Q13" s="64">
        <f>IF(AND(((P11+Q11)&gt;1),P11&lt;&gt;1),2,1)</f>
        <v>2</v>
      </c>
      <c r="R13" s="65">
        <f>G6*12</f>
        <v>360</v>
      </c>
      <c r="S13" s="75">
        <f>E6/12</f>
        <v>4.8333333333333336E-3</v>
      </c>
      <c r="U13" s="68">
        <f>IF(OR(M11=$S$8,J11&gt;0),C13,U11)</f>
        <v>3700000</v>
      </c>
      <c r="V13" s="69">
        <f>IF(OR(M11=$S$8,J11&gt;0),R13,V11)</f>
        <v>360</v>
      </c>
      <c r="W13" s="69"/>
      <c r="X13" s="70">
        <f>Y12+1</f>
        <v>44564</v>
      </c>
      <c r="Y13" s="70">
        <f>DATE(YEAR(X13),MONTH(X13)+1,$P$5)</f>
        <v>44594</v>
      </c>
      <c r="Z13" s="71" t="str">
        <f>TEXT(X13,"ДД.ММ.ГГГГ")</f>
        <v>03.01.2022</v>
      </c>
      <c r="AA13" s="71" t="str">
        <f>TEXT(Y13,"ДД.ММ.ГГГГ")</f>
        <v>02.02.2022</v>
      </c>
      <c r="AB13" s="71"/>
      <c r="AC13" s="71"/>
      <c r="AD13" s="71"/>
      <c r="AE13" s="71"/>
      <c r="AF13" s="71"/>
      <c r="AG13" s="71"/>
      <c r="AH13" s="71"/>
    </row>
    <row r="14" spans="1:34" s="67" customFormat="1" x14ac:dyDescent="0.2">
      <c r="A14" s="7" t="str">
        <f t="shared" ref="A14:A77" si="3">CONCATENATE(Z14," - ",AA14)</f>
        <v>03.02.2022 - 02.03.2022</v>
      </c>
      <c r="B14" s="72">
        <f>B13+1</f>
        <v>2</v>
      </c>
      <c r="C14" s="73">
        <f>IF(K13&gt;C13,0,IF(OR(C13&lt;0,C13&lt;F13),0,(IF(K13=0,C13-E13,C13-K13-E13))))</f>
        <v>3696173.4709246391</v>
      </c>
      <c r="D14" s="73">
        <f t="shared" si="0"/>
        <v>17864.838442802422</v>
      </c>
      <c r="E14" s="73">
        <f>IF(C14&lt;=E13,C14,F14-D14)</f>
        <v>3845.023965891658</v>
      </c>
      <c r="F14" s="142">
        <f>IF(C14&lt;=E13,C14+D14,IF(Q14=1,C14*(S14/(1-(1+S14)^-(R14-0))),U14*(S14/(1-(1+S14)^-(V14-0)))))</f>
        <v>21709.86240869408</v>
      </c>
      <c r="G14" s="152"/>
      <c r="H14" s="153"/>
      <c r="I14" s="73">
        <f t="shared" ref="I14:I77" si="4">F14+K14</f>
        <v>21709.86240869408</v>
      </c>
      <c r="J14" s="76"/>
      <c r="K14" s="4"/>
      <c r="L14" s="5"/>
      <c r="M14" s="6"/>
      <c r="N14" s="63" t="str">
        <f t="shared" si="1"/>
        <v/>
      </c>
      <c r="O14" s="8"/>
      <c r="P14" s="64">
        <f t="shared" si="2"/>
        <v>0</v>
      </c>
      <c r="Q14" s="64">
        <f t="shared" ref="Q14:Q77" si="5">IF(AND(((P13+Q13)&gt;1),P13&lt;&gt;1),2,1)</f>
        <v>2</v>
      </c>
      <c r="R14" s="65">
        <f>IF(M13=$S$8,LOG(F13/(F13-S14*C14),1+S14),R13-1)</f>
        <v>359</v>
      </c>
      <c r="S14" s="77">
        <f>IF(J13=0,S13,J13/12)</f>
        <v>4.8333333333333336E-3</v>
      </c>
      <c r="U14" s="68">
        <f t="shared" ref="U14:U24" si="6">IF(OR(M13=$S$8,J13&gt;0),C14,U13)</f>
        <v>3700000</v>
      </c>
      <c r="V14" s="69">
        <f t="shared" ref="V14:V24" si="7">IF(OR(M13=$S$8,J13&gt;0),R14,V13)</f>
        <v>360</v>
      </c>
      <c r="W14" s="69"/>
      <c r="X14" s="70">
        <f t="shared" ref="X14:X77" si="8">Y13+1</f>
        <v>44595</v>
      </c>
      <c r="Y14" s="70">
        <f t="shared" ref="Y14:Y77" si="9">DATE(YEAR(X14),MONTH(X14)+1,$P$5)</f>
        <v>44622</v>
      </c>
      <c r="Z14" s="71" t="str">
        <f t="shared" ref="Z14:Z77" si="10">TEXT(X14,"ДД.ММ.ГГГГ")</f>
        <v>03.02.2022</v>
      </c>
      <c r="AA14" s="71" t="str">
        <f t="shared" ref="AA14:AA77" si="11">TEXT(Y14,"ДД.ММ.ГГГГ")</f>
        <v>02.03.2022</v>
      </c>
      <c r="AB14" s="71"/>
      <c r="AC14" s="71"/>
      <c r="AD14" s="71"/>
      <c r="AE14" s="71"/>
      <c r="AF14" s="71"/>
      <c r="AG14" s="71"/>
      <c r="AH14" s="71"/>
    </row>
    <row r="15" spans="1:34" s="67" customFormat="1" x14ac:dyDescent="0.2">
      <c r="A15" s="7" t="str">
        <f t="shared" si="3"/>
        <v>03.03.2022 - 02.04.2022</v>
      </c>
      <c r="B15" s="72">
        <f t="shared" ref="B15:B78" si="12">B14+1</f>
        <v>3</v>
      </c>
      <c r="C15" s="73">
        <f t="shared" ref="C15:C78" si="13">IF(K14&gt;C14,0,IF(OR(C14&lt;0,C14&lt;F14),0,(IF(K14=0,C14-E14,C14-K14-E14))))</f>
        <v>3692328.4469587477</v>
      </c>
      <c r="D15" s="73">
        <f t="shared" si="0"/>
        <v>17846.254160300614</v>
      </c>
      <c r="E15" s="73">
        <f>IF(C15&lt;=E14,C15,F15-D15)</f>
        <v>3863.6082483934661</v>
      </c>
      <c r="F15" s="142">
        <f t="shared" ref="F15:F78" si="14">IF(C15&lt;=E14,C15+D15,IF(Q15=1,C15*(S15/(1-(1+S15)^-(R15-0))),U15*(S15/(1-(1+S15)^-(V15-0)))))</f>
        <v>21709.86240869408</v>
      </c>
      <c r="G15" s="152"/>
      <c r="H15" s="153"/>
      <c r="I15" s="73">
        <f t="shared" si="4"/>
        <v>21709.86240869408</v>
      </c>
      <c r="J15" s="76"/>
      <c r="K15" s="4"/>
      <c r="L15" s="5"/>
      <c r="M15" s="6"/>
      <c r="N15" s="63" t="str">
        <f t="shared" si="1"/>
        <v/>
      </c>
      <c r="O15" s="8"/>
      <c r="P15" s="64">
        <f t="shared" si="2"/>
        <v>0</v>
      </c>
      <c r="Q15" s="64">
        <f t="shared" si="5"/>
        <v>2</v>
      </c>
      <c r="R15" s="65">
        <f t="shared" ref="R15:R78" si="15">IF(M14=$S$8,LOG(F14/(F14-S15*C15),1+S15),R14-1)</f>
        <v>358</v>
      </c>
      <c r="S15" s="77">
        <f>IF(J14=0,S14,J14/12)</f>
        <v>4.8333333333333336E-3</v>
      </c>
      <c r="U15" s="68">
        <f t="shared" si="6"/>
        <v>3700000</v>
      </c>
      <c r="V15" s="69">
        <f t="shared" si="7"/>
        <v>360</v>
      </c>
      <c r="W15" s="69"/>
      <c r="X15" s="70">
        <f t="shared" si="8"/>
        <v>44623</v>
      </c>
      <c r="Y15" s="70">
        <f t="shared" si="9"/>
        <v>44653</v>
      </c>
      <c r="Z15" s="71" t="str">
        <f t="shared" si="10"/>
        <v>03.03.2022</v>
      </c>
      <c r="AA15" s="71" t="str">
        <f t="shared" si="11"/>
        <v>02.04.2022</v>
      </c>
      <c r="AB15" s="71"/>
      <c r="AC15" s="71"/>
      <c r="AD15" s="71"/>
      <c r="AE15" s="71"/>
      <c r="AF15" s="71"/>
      <c r="AG15" s="71"/>
      <c r="AH15" s="71"/>
    </row>
    <row r="16" spans="1:34" s="64" customFormat="1" x14ac:dyDescent="0.2">
      <c r="A16" s="7" t="str">
        <f t="shared" si="3"/>
        <v>03.04.2022 - 02.05.2022</v>
      </c>
      <c r="B16" s="72">
        <f t="shared" si="12"/>
        <v>4</v>
      </c>
      <c r="C16" s="73">
        <f t="shared" si="13"/>
        <v>3688464.8387103542</v>
      </c>
      <c r="D16" s="73">
        <f t="shared" si="0"/>
        <v>17827.580053766713</v>
      </c>
      <c r="E16" s="73">
        <f>IF(C16&lt;=E15,C16,F16-D16)</f>
        <v>3882.2823549273671</v>
      </c>
      <c r="F16" s="142">
        <f>IF(C16&lt;=E15,C16+D16,IF(Q16=1,C16*(S16/(1-(1+S16)^-(R16-0))),U16*(S16/(1-(1+S16)^-(V16-0)))))</f>
        <v>21709.86240869408</v>
      </c>
      <c r="G16" s="152"/>
      <c r="H16" s="153"/>
      <c r="I16" s="73">
        <f t="shared" si="4"/>
        <v>21709.86240869408</v>
      </c>
      <c r="J16" s="76"/>
      <c r="K16" s="4"/>
      <c r="L16" s="5"/>
      <c r="M16" s="6"/>
      <c r="N16" s="63" t="str">
        <f t="shared" si="1"/>
        <v/>
      </c>
      <c r="O16" s="8"/>
      <c r="P16" s="64">
        <f t="shared" si="2"/>
        <v>0</v>
      </c>
      <c r="Q16" s="64">
        <f t="shared" si="5"/>
        <v>2</v>
      </c>
      <c r="R16" s="65">
        <f t="shared" si="15"/>
        <v>357</v>
      </c>
      <c r="S16" s="77">
        <f>IF(J15=0,S15,J15/12)</f>
        <v>4.8333333333333336E-3</v>
      </c>
      <c r="T16" s="67"/>
      <c r="U16" s="68">
        <f t="shared" si="6"/>
        <v>3700000</v>
      </c>
      <c r="V16" s="69">
        <f t="shared" si="7"/>
        <v>360</v>
      </c>
      <c r="W16" s="69"/>
      <c r="X16" s="70">
        <f t="shared" si="8"/>
        <v>44654</v>
      </c>
      <c r="Y16" s="70">
        <f t="shared" si="9"/>
        <v>44683</v>
      </c>
      <c r="Z16" s="71" t="str">
        <f t="shared" si="10"/>
        <v>03.04.2022</v>
      </c>
      <c r="AA16" s="71" t="str">
        <f t="shared" si="11"/>
        <v>02.05.2022</v>
      </c>
      <c r="AB16" s="71"/>
      <c r="AC16" s="71"/>
      <c r="AD16" s="71"/>
      <c r="AE16" s="71"/>
      <c r="AF16" s="71"/>
      <c r="AG16" s="71"/>
      <c r="AH16" s="71"/>
    </row>
    <row r="17" spans="1:34" s="64" customFormat="1" x14ac:dyDescent="0.2">
      <c r="A17" s="7" t="str">
        <f t="shared" si="3"/>
        <v>03.05.2022 - 02.06.2022</v>
      </c>
      <c r="B17" s="72">
        <f t="shared" si="12"/>
        <v>5</v>
      </c>
      <c r="C17" s="73">
        <f t="shared" si="13"/>
        <v>3684582.556355427</v>
      </c>
      <c r="D17" s="73">
        <f t="shared" si="0"/>
        <v>17808.815689051233</v>
      </c>
      <c r="E17" s="73">
        <f>IF(C17&lt;=E16,C17,F17-D17)</f>
        <v>3901.0467196428472</v>
      </c>
      <c r="F17" s="142">
        <f>IF(C17&lt;=E16,C17+D17,IF(Q17=1,C17*(S17/(1-(1+S17)^-(R17-0))),U17*(S17/(1-(1+S17)^-(V17-0)))))</f>
        <v>21709.86240869408</v>
      </c>
      <c r="G17" s="152"/>
      <c r="H17" s="153"/>
      <c r="I17" s="73">
        <f t="shared" si="4"/>
        <v>21709.86240869408</v>
      </c>
      <c r="J17" s="76"/>
      <c r="K17" s="4"/>
      <c r="L17" s="5"/>
      <c r="M17" s="6"/>
      <c r="N17" s="63" t="str">
        <f t="shared" si="1"/>
        <v/>
      </c>
      <c r="O17" s="8"/>
      <c r="P17" s="64">
        <f t="shared" si="2"/>
        <v>0</v>
      </c>
      <c r="Q17" s="64">
        <f>IF(AND(((P16+Q16)&gt;1),P16&lt;&gt;1),2,1)</f>
        <v>2</v>
      </c>
      <c r="R17" s="65">
        <f>IF(M16=$S$8,LOG(F16/(F16-S17*C17),1+S17),R16-1)</f>
        <v>356</v>
      </c>
      <c r="S17" s="77">
        <f>IF(J16=0,S16,J16/12)</f>
        <v>4.8333333333333336E-3</v>
      </c>
      <c r="T17" s="67"/>
      <c r="U17" s="68">
        <f t="shared" si="6"/>
        <v>3700000</v>
      </c>
      <c r="V17" s="69">
        <f t="shared" si="7"/>
        <v>360</v>
      </c>
      <c r="W17" s="69"/>
      <c r="X17" s="70">
        <f t="shared" si="8"/>
        <v>44684</v>
      </c>
      <c r="Y17" s="70">
        <f t="shared" si="9"/>
        <v>44714</v>
      </c>
      <c r="Z17" s="71" t="str">
        <f t="shared" si="10"/>
        <v>03.05.2022</v>
      </c>
      <c r="AA17" s="71" t="str">
        <f t="shared" si="11"/>
        <v>02.06.2022</v>
      </c>
      <c r="AB17" s="71"/>
      <c r="AC17" s="71"/>
      <c r="AD17" s="71"/>
      <c r="AE17" s="71"/>
      <c r="AF17" s="71"/>
      <c r="AG17" s="71"/>
      <c r="AH17" s="71"/>
    </row>
    <row r="18" spans="1:34" s="64" customFormat="1" x14ac:dyDescent="0.2">
      <c r="A18" s="7" t="str">
        <f t="shared" si="3"/>
        <v>03.06.2022 - 02.07.2022</v>
      </c>
      <c r="B18" s="72">
        <f t="shared" si="12"/>
        <v>6</v>
      </c>
      <c r="C18" s="73">
        <f t="shared" si="13"/>
        <v>3680681.5096357842</v>
      </c>
      <c r="D18" s="73">
        <f t="shared" si="0"/>
        <v>17789.960629906291</v>
      </c>
      <c r="E18" s="73">
        <f t="shared" ref="E18:E81" si="16">IF(C18&lt;=E17,C18,F18-D18)</f>
        <v>3919.9017787877892</v>
      </c>
      <c r="F18" s="142">
        <f>IF(C18&lt;=E17,C18+D18,IF(Q18=1,C18*(S18/(1-(1+S18)^-(R18-0))),U18*(S18/(1-(1+S18)^-(V18-0)))))</f>
        <v>21709.86240869408</v>
      </c>
      <c r="G18" s="152"/>
      <c r="H18" s="153"/>
      <c r="I18" s="73">
        <f t="shared" si="4"/>
        <v>21709.86240869408</v>
      </c>
      <c r="J18" s="76"/>
      <c r="K18" s="4"/>
      <c r="L18" s="5"/>
      <c r="M18" s="6"/>
      <c r="N18" s="63" t="str">
        <f t="shared" si="1"/>
        <v/>
      </c>
      <c r="O18" s="8"/>
      <c r="P18" s="64">
        <f t="shared" si="2"/>
        <v>0</v>
      </c>
      <c r="Q18" s="64">
        <f t="shared" si="5"/>
        <v>2</v>
      </c>
      <c r="R18" s="65">
        <f>IF(M17=$S$8,LOG(F17/(F17-S18*C18),1+S18),R17-1)</f>
        <v>355</v>
      </c>
      <c r="S18" s="77">
        <f>IF(J17=0,S17,J17/12)</f>
        <v>4.8333333333333336E-3</v>
      </c>
      <c r="T18" s="67"/>
      <c r="U18" s="68">
        <f t="shared" si="6"/>
        <v>3700000</v>
      </c>
      <c r="V18" s="69">
        <f t="shared" si="7"/>
        <v>360</v>
      </c>
      <c r="W18" s="69"/>
      <c r="X18" s="70">
        <f t="shared" si="8"/>
        <v>44715</v>
      </c>
      <c r="Y18" s="70">
        <f t="shared" si="9"/>
        <v>44744</v>
      </c>
      <c r="Z18" s="71" t="str">
        <f t="shared" si="10"/>
        <v>03.06.2022</v>
      </c>
      <c r="AA18" s="71" t="str">
        <f t="shared" si="11"/>
        <v>02.07.2022</v>
      </c>
      <c r="AB18" s="71"/>
      <c r="AC18" s="71"/>
      <c r="AD18" s="71"/>
      <c r="AE18" s="71"/>
      <c r="AF18" s="71"/>
      <c r="AG18" s="71"/>
      <c r="AH18" s="71"/>
    </row>
    <row r="19" spans="1:34" s="64" customFormat="1" x14ac:dyDescent="0.2">
      <c r="A19" s="7" t="str">
        <f t="shared" si="3"/>
        <v>03.07.2022 - 02.08.2022</v>
      </c>
      <c r="B19" s="72">
        <f t="shared" si="12"/>
        <v>7</v>
      </c>
      <c r="C19" s="73">
        <f t="shared" si="13"/>
        <v>3676761.6078569964</v>
      </c>
      <c r="D19" s="73">
        <f t="shared" si="0"/>
        <v>17771.014437975482</v>
      </c>
      <c r="E19" s="73">
        <f t="shared" si="16"/>
        <v>3938.8479707185979</v>
      </c>
      <c r="F19" s="142">
        <f t="shared" si="14"/>
        <v>21709.86240869408</v>
      </c>
      <c r="G19" s="152"/>
      <c r="H19" s="153"/>
      <c r="I19" s="73">
        <f t="shared" si="4"/>
        <v>21709.86240869408</v>
      </c>
      <c r="J19" s="76"/>
      <c r="K19" s="4"/>
      <c r="L19" s="5"/>
      <c r="M19" s="6"/>
      <c r="N19" s="63" t="str">
        <f t="shared" si="1"/>
        <v/>
      </c>
      <c r="O19" s="8"/>
      <c r="P19" s="64">
        <f t="shared" si="2"/>
        <v>0</v>
      </c>
      <c r="Q19" s="64">
        <f t="shared" si="5"/>
        <v>2</v>
      </c>
      <c r="R19" s="65">
        <f t="shared" si="15"/>
        <v>354</v>
      </c>
      <c r="S19" s="77">
        <f t="shared" ref="S19:S82" si="17">IF(J18=0,S18,J18/12)</f>
        <v>4.8333333333333336E-3</v>
      </c>
      <c r="T19" s="67"/>
      <c r="U19" s="68">
        <f t="shared" si="6"/>
        <v>3700000</v>
      </c>
      <c r="V19" s="69">
        <f t="shared" si="7"/>
        <v>360</v>
      </c>
      <c r="W19" s="69"/>
      <c r="X19" s="70">
        <f t="shared" si="8"/>
        <v>44745</v>
      </c>
      <c r="Y19" s="70">
        <f t="shared" si="9"/>
        <v>44775</v>
      </c>
      <c r="Z19" s="71" t="str">
        <f t="shared" si="10"/>
        <v>03.07.2022</v>
      </c>
      <c r="AA19" s="71" t="str">
        <f t="shared" si="11"/>
        <v>02.08.2022</v>
      </c>
      <c r="AB19" s="71"/>
      <c r="AC19" s="71"/>
      <c r="AD19" s="71"/>
      <c r="AE19" s="71"/>
      <c r="AF19" s="71"/>
      <c r="AG19" s="71"/>
      <c r="AH19" s="71"/>
    </row>
    <row r="20" spans="1:34" s="64" customFormat="1" x14ac:dyDescent="0.2">
      <c r="A20" s="7" t="str">
        <f t="shared" si="3"/>
        <v>03.08.2022 - 02.09.2022</v>
      </c>
      <c r="B20" s="72">
        <f t="shared" si="12"/>
        <v>8</v>
      </c>
      <c r="C20" s="73">
        <f t="shared" si="13"/>
        <v>3672822.7598862778</v>
      </c>
      <c r="D20" s="73">
        <f t="shared" si="0"/>
        <v>17751.976672783676</v>
      </c>
      <c r="E20" s="73">
        <f t="shared" si="16"/>
        <v>3957.885735910404</v>
      </c>
      <c r="F20" s="142">
        <f t="shared" si="14"/>
        <v>21709.86240869408</v>
      </c>
      <c r="G20" s="152"/>
      <c r="H20" s="153"/>
      <c r="I20" s="73">
        <f t="shared" si="4"/>
        <v>21709.86240869408</v>
      </c>
      <c r="J20" s="76"/>
      <c r="K20" s="4"/>
      <c r="L20" s="5"/>
      <c r="M20" s="6"/>
      <c r="N20" s="63" t="str">
        <f t="shared" si="1"/>
        <v/>
      </c>
      <c r="O20" s="8"/>
      <c r="P20" s="64">
        <f t="shared" si="2"/>
        <v>0</v>
      </c>
      <c r="Q20" s="64">
        <f t="shared" si="5"/>
        <v>2</v>
      </c>
      <c r="R20" s="65">
        <f t="shared" si="15"/>
        <v>353</v>
      </c>
      <c r="S20" s="77">
        <f t="shared" si="17"/>
        <v>4.8333333333333336E-3</v>
      </c>
      <c r="T20" s="67"/>
      <c r="U20" s="68">
        <f t="shared" si="6"/>
        <v>3700000</v>
      </c>
      <c r="V20" s="69">
        <f t="shared" si="7"/>
        <v>360</v>
      </c>
      <c r="W20" s="69"/>
      <c r="X20" s="70">
        <f t="shared" si="8"/>
        <v>44776</v>
      </c>
      <c r="Y20" s="70">
        <f t="shared" si="9"/>
        <v>44806</v>
      </c>
      <c r="Z20" s="71" t="str">
        <f t="shared" si="10"/>
        <v>03.08.2022</v>
      </c>
      <c r="AA20" s="71" t="str">
        <f t="shared" si="11"/>
        <v>02.09.2022</v>
      </c>
      <c r="AB20" s="71"/>
      <c r="AC20" s="71"/>
      <c r="AD20" s="71"/>
      <c r="AE20" s="71"/>
      <c r="AF20" s="71"/>
      <c r="AG20" s="71"/>
      <c r="AH20" s="71"/>
    </row>
    <row r="21" spans="1:34" s="64" customFormat="1" x14ac:dyDescent="0.2">
      <c r="A21" s="7" t="str">
        <f t="shared" si="3"/>
        <v>03.09.2022 - 02.10.2022</v>
      </c>
      <c r="B21" s="72">
        <f t="shared" si="12"/>
        <v>9</v>
      </c>
      <c r="C21" s="73">
        <f t="shared" si="13"/>
        <v>3668864.8741503675</v>
      </c>
      <c r="D21" s="73">
        <f>C21*S21</f>
        <v>17732.846891726778</v>
      </c>
      <c r="E21" s="73">
        <f>IF(C21&lt;=E20,C21,F21-D21)</f>
        <v>3977.0155169673017</v>
      </c>
      <c r="F21" s="142">
        <f t="shared" si="14"/>
        <v>21709.86240869408</v>
      </c>
      <c r="G21" s="152"/>
      <c r="H21" s="153"/>
      <c r="I21" s="73">
        <f t="shared" si="4"/>
        <v>21709.86240869408</v>
      </c>
      <c r="J21" s="76"/>
      <c r="K21" s="4"/>
      <c r="L21" s="5"/>
      <c r="M21" s="6"/>
      <c r="N21" s="63" t="str">
        <f t="shared" si="1"/>
        <v/>
      </c>
      <c r="O21" s="8"/>
      <c r="P21" s="64">
        <f t="shared" si="2"/>
        <v>0</v>
      </c>
      <c r="Q21" s="64">
        <f t="shared" si="5"/>
        <v>2</v>
      </c>
      <c r="R21" s="65">
        <f>IF(M20=$S$8,LOG(F20/(F20-S21*C21),1+S21),R20-1)</f>
        <v>352</v>
      </c>
      <c r="S21" s="77">
        <f t="shared" si="17"/>
        <v>4.8333333333333336E-3</v>
      </c>
      <c r="T21" s="67"/>
      <c r="U21" s="68">
        <f t="shared" si="6"/>
        <v>3700000</v>
      </c>
      <c r="V21" s="69">
        <f t="shared" si="7"/>
        <v>360</v>
      </c>
      <c r="W21" s="69"/>
      <c r="X21" s="70">
        <f t="shared" si="8"/>
        <v>44807</v>
      </c>
      <c r="Y21" s="70">
        <f t="shared" si="9"/>
        <v>44836</v>
      </c>
      <c r="Z21" s="71" t="str">
        <f t="shared" si="10"/>
        <v>03.09.2022</v>
      </c>
      <c r="AA21" s="71" t="str">
        <f t="shared" si="11"/>
        <v>02.10.2022</v>
      </c>
      <c r="AB21" s="71"/>
      <c r="AC21" s="71"/>
      <c r="AD21" s="71"/>
      <c r="AE21" s="71"/>
      <c r="AF21" s="71"/>
      <c r="AG21" s="71"/>
      <c r="AH21" s="71"/>
    </row>
    <row r="22" spans="1:34" s="64" customFormat="1" x14ac:dyDescent="0.2">
      <c r="A22" s="7" t="str">
        <f t="shared" si="3"/>
        <v>03.10.2022 - 02.11.2022</v>
      </c>
      <c r="B22" s="72">
        <f t="shared" si="12"/>
        <v>10</v>
      </c>
      <c r="C22" s="73">
        <f t="shared" si="13"/>
        <v>3664887.8586333999</v>
      </c>
      <c r="D22" s="73">
        <f t="shared" si="0"/>
        <v>17713.624650061432</v>
      </c>
      <c r="E22" s="73">
        <f t="shared" si="16"/>
        <v>3996.2377586326475</v>
      </c>
      <c r="F22" s="142">
        <f t="shared" si="14"/>
        <v>21709.86240869408</v>
      </c>
      <c r="G22" s="152"/>
      <c r="H22" s="153"/>
      <c r="I22" s="73">
        <f t="shared" si="4"/>
        <v>21709.86240869408</v>
      </c>
      <c r="J22" s="76"/>
      <c r="K22" s="4"/>
      <c r="L22" s="5"/>
      <c r="M22" s="6"/>
      <c r="N22" s="63" t="str">
        <f t="shared" si="1"/>
        <v/>
      </c>
      <c r="O22" s="8"/>
      <c r="P22" s="64">
        <f t="shared" si="2"/>
        <v>0</v>
      </c>
      <c r="Q22" s="64">
        <f t="shared" si="5"/>
        <v>2</v>
      </c>
      <c r="R22" s="65">
        <f t="shared" si="15"/>
        <v>351</v>
      </c>
      <c r="S22" s="77">
        <f t="shared" si="17"/>
        <v>4.8333333333333336E-3</v>
      </c>
      <c r="T22" s="67"/>
      <c r="U22" s="68">
        <f t="shared" si="6"/>
        <v>3700000</v>
      </c>
      <c r="V22" s="69">
        <f t="shared" si="7"/>
        <v>360</v>
      </c>
      <c r="W22" s="69"/>
      <c r="X22" s="70">
        <f t="shared" si="8"/>
        <v>44837</v>
      </c>
      <c r="Y22" s="70">
        <f t="shared" si="9"/>
        <v>44867</v>
      </c>
      <c r="Z22" s="71" t="str">
        <f t="shared" si="10"/>
        <v>03.10.2022</v>
      </c>
      <c r="AA22" s="71" t="str">
        <f t="shared" si="11"/>
        <v>02.11.2022</v>
      </c>
      <c r="AB22" s="71"/>
      <c r="AC22" s="71"/>
      <c r="AD22" s="71"/>
      <c r="AE22" s="71"/>
      <c r="AF22" s="71"/>
      <c r="AG22" s="71"/>
      <c r="AH22" s="71"/>
    </row>
    <row r="23" spans="1:34" s="64" customFormat="1" x14ac:dyDescent="0.2">
      <c r="A23" s="7" t="str">
        <f t="shared" si="3"/>
        <v>03.11.2022 - 02.12.2022</v>
      </c>
      <c r="B23" s="72">
        <f t="shared" si="12"/>
        <v>11</v>
      </c>
      <c r="C23" s="73">
        <f t="shared" si="13"/>
        <v>3660891.6208747672</v>
      </c>
      <c r="D23" s="73">
        <f t="shared" si="0"/>
        <v>17694.309500894709</v>
      </c>
      <c r="E23" s="73">
        <f t="shared" si="16"/>
        <v>4015.5529077993706</v>
      </c>
      <c r="F23" s="142">
        <f t="shared" si="14"/>
        <v>21709.86240869408</v>
      </c>
      <c r="G23" s="152"/>
      <c r="H23" s="153"/>
      <c r="I23" s="73">
        <f t="shared" si="4"/>
        <v>21709.86240869408</v>
      </c>
      <c r="J23" s="76"/>
      <c r="K23" s="4"/>
      <c r="L23" s="5"/>
      <c r="M23" s="6"/>
      <c r="N23" s="63" t="str">
        <f t="shared" si="1"/>
        <v/>
      </c>
      <c r="O23" s="8"/>
      <c r="P23" s="64">
        <f t="shared" si="2"/>
        <v>0</v>
      </c>
      <c r="Q23" s="64">
        <f t="shared" si="5"/>
        <v>2</v>
      </c>
      <c r="R23" s="65">
        <f t="shared" si="15"/>
        <v>350</v>
      </c>
      <c r="S23" s="77">
        <f t="shared" si="17"/>
        <v>4.8333333333333336E-3</v>
      </c>
      <c r="T23" s="67"/>
      <c r="U23" s="68">
        <f t="shared" si="6"/>
        <v>3700000</v>
      </c>
      <c r="V23" s="69">
        <f t="shared" si="7"/>
        <v>360</v>
      </c>
      <c r="W23" s="69"/>
      <c r="X23" s="70">
        <f t="shared" si="8"/>
        <v>44868</v>
      </c>
      <c r="Y23" s="70">
        <f t="shared" si="9"/>
        <v>44897</v>
      </c>
      <c r="Z23" s="71" t="str">
        <f t="shared" si="10"/>
        <v>03.11.2022</v>
      </c>
      <c r="AA23" s="71" t="str">
        <f t="shared" si="11"/>
        <v>02.12.2022</v>
      </c>
      <c r="AB23" s="71"/>
      <c r="AC23" s="71"/>
      <c r="AD23" s="71"/>
      <c r="AE23" s="71"/>
      <c r="AF23" s="71"/>
      <c r="AG23" s="71"/>
      <c r="AH23" s="71"/>
    </row>
    <row r="24" spans="1:34" s="64" customFormat="1" x14ac:dyDescent="0.2">
      <c r="A24" s="7" t="str">
        <f t="shared" si="3"/>
        <v>03.12.2022 - 02.01.2023</v>
      </c>
      <c r="B24" s="72">
        <f t="shared" si="12"/>
        <v>12</v>
      </c>
      <c r="C24" s="73">
        <f t="shared" si="13"/>
        <v>3656876.0679669678</v>
      </c>
      <c r="D24" s="73">
        <f t="shared" si="0"/>
        <v>17674.900995173677</v>
      </c>
      <c r="E24" s="73">
        <f t="shared" si="16"/>
        <v>4034.9614135204029</v>
      </c>
      <c r="F24" s="142">
        <f t="shared" si="14"/>
        <v>21709.86240869408</v>
      </c>
      <c r="G24" s="152"/>
      <c r="H24" s="153"/>
      <c r="I24" s="73">
        <f t="shared" si="4"/>
        <v>21709.86240869408</v>
      </c>
      <c r="J24" s="76"/>
      <c r="K24" s="4"/>
      <c r="L24" s="5"/>
      <c r="M24" s="6"/>
      <c r="N24" s="63" t="str">
        <f t="shared" si="1"/>
        <v/>
      </c>
      <c r="O24" s="8"/>
      <c r="P24" s="64">
        <f t="shared" si="2"/>
        <v>0</v>
      </c>
      <c r="Q24" s="64">
        <f t="shared" si="5"/>
        <v>2</v>
      </c>
      <c r="R24" s="65">
        <f t="shared" si="15"/>
        <v>349</v>
      </c>
      <c r="S24" s="77">
        <f t="shared" si="17"/>
        <v>4.8333333333333336E-3</v>
      </c>
      <c r="T24" s="67"/>
      <c r="U24" s="68">
        <f t="shared" si="6"/>
        <v>3700000</v>
      </c>
      <c r="V24" s="69">
        <f t="shared" si="7"/>
        <v>360</v>
      </c>
      <c r="W24" s="69"/>
      <c r="X24" s="70">
        <f t="shared" si="8"/>
        <v>44898</v>
      </c>
      <c r="Y24" s="70">
        <f t="shared" si="9"/>
        <v>44928</v>
      </c>
      <c r="Z24" s="71" t="str">
        <f t="shared" si="10"/>
        <v>03.12.2022</v>
      </c>
      <c r="AA24" s="71" t="str">
        <f t="shared" si="11"/>
        <v>02.01.2023</v>
      </c>
      <c r="AB24" s="71"/>
      <c r="AC24" s="71"/>
      <c r="AD24" s="71"/>
      <c r="AE24" s="71"/>
      <c r="AF24" s="71"/>
      <c r="AG24" s="71"/>
      <c r="AH24" s="71"/>
    </row>
    <row r="25" spans="1:34" s="64" customFormat="1" x14ac:dyDescent="0.2">
      <c r="A25" s="7" t="str">
        <f t="shared" si="3"/>
        <v>03.01.2023 - 02.02.2023</v>
      </c>
      <c r="B25" s="72">
        <f t="shared" si="12"/>
        <v>13</v>
      </c>
      <c r="C25" s="73">
        <f t="shared" si="13"/>
        <v>3652841.1065534474</v>
      </c>
      <c r="D25" s="73">
        <f t="shared" si="0"/>
        <v>17655.398681674997</v>
      </c>
      <c r="E25" s="73">
        <f t="shared" si="16"/>
        <v>4054.4637270190833</v>
      </c>
      <c r="F25" s="142">
        <f>IF(C25&lt;=E24,C25+D25,IF(Q25=1,C25*(S25/(1-(1+S25)^-(R25-0))),U25*(S25/(1-(1+S25)^-(V25-0)))))</f>
        <v>21709.86240869408</v>
      </c>
      <c r="G25" s="152"/>
      <c r="H25" s="153"/>
      <c r="I25" s="73">
        <f t="shared" si="4"/>
        <v>21709.86240869408</v>
      </c>
      <c r="J25" s="76"/>
      <c r="K25" s="4"/>
      <c r="L25" s="5"/>
      <c r="M25" s="6"/>
      <c r="N25" s="63" t="str">
        <f t="shared" si="1"/>
        <v/>
      </c>
      <c r="O25" s="8"/>
      <c r="P25" s="64">
        <f t="shared" si="2"/>
        <v>0</v>
      </c>
      <c r="Q25" s="64">
        <f t="shared" si="5"/>
        <v>2</v>
      </c>
      <c r="R25" s="65">
        <f t="shared" si="15"/>
        <v>348</v>
      </c>
      <c r="S25" s="77">
        <f t="shared" si="17"/>
        <v>4.8333333333333336E-3</v>
      </c>
      <c r="T25" s="67"/>
      <c r="U25" s="68">
        <f>IF(OR(M24=$S$8,J24&gt;0),C25,U24)</f>
        <v>3700000</v>
      </c>
      <c r="V25" s="69">
        <f>IF(OR(M24=$S$8,J24&gt;0),R25,V24)</f>
        <v>360</v>
      </c>
      <c r="W25" s="69"/>
      <c r="X25" s="70">
        <f t="shared" si="8"/>
        <v>44929</v>
      </c>
      <c r="Y25" s="70">
        <f t="shared" si="9"/>
        <v>44959</v>
      </c>
      <c r="Z25" s="71" t="str">
        <f t="shared" si="10"/>
        <v>03.01.2023</v>
      </c>
      <c r="AA25" s="71" t="str">
        <f t="shared" si="11"/>
        <v>02.02.2023</v>
      </c>
      <c r="AB25" s="71"/>
      <c r="AC25" s="71"/>
      <c r="AD25" s="71"/>
      <c r="AE25" s="71"/>
      <c r="AF25" s="71"/>
      <c r="AG25" s="71"/>
      <c r="AH25" s="71"/>
    </row>
    <row r="26" spans="1:34" s="64" customFormat="1" x14ac:dyDescent="0.2">
      <c r="A26" s="7" t="str">
        <f t="shared" si="3"/>
        <v>03.02.2023 - 02.03.2023</v>
      </c>
      <c r="B26" s="72">
        <f t="shared" si="12"/>
        <v>14</v>
      </c>
      <c r="C26" s="73">
        <f t="shared" si="13"/>
        <v>3648786.6428264282</v>
      </c>
      <c r="D26" s="73">
        <f t="shared" si="0"/>
        <v>17635.802106994404</v>
      </c>
      <c r="E26" s="73">
        <f t="shared" si="16"/>
        <v>4074.0603016996756</v>
      </c>
      <c r="F26" s="142">
        <f t="shared" si="14"/>
        <v>21709.86240869408</v>
      </c>
      <c r="G26" s="152"/>
      <c r="H26" s="153"/>
      <c r="I26" s="73">
        <f t="shared" si="4"/>
        <v>21709.86240869408</v>
      </c>
      <c r="J26" s="76"/>
      <c r="K26" s="4"/>
      <c r="L26" s="5"/>
      <c r="M26" s="6"/>
      <c r="N26" s="63" t="str">
        <f t="shared" si="1"/>
        <v/>
      </c>
      <c r="O26" s="8"/>
      <c r="P26" s="64">
        <f t="shared" si="2"/>
        <v>0</v>
      </c>
      <c r="Q26" s="64">
        <f t="shared" si="5"/>
        <v>2</v>
      </c>
      <c r="R26" s="65">
        <f t="shared" si="15"/>
        <v>347</v>
      </c>
      <c r="S26" s="77">
        <f t="shared" si="17"/>
        <v>4.8333333333333336E-3</v>
      </c>
      <c r="T26" s="67"/>
      <c r="U26" s="68">
        <f t="shared" ref="U26:U89" si="18">IF(OR(M25=$S$8,J25&gt;0),C26,U25)</f>
        <v>3700000</v>
      </c>
      <c r="V26" s="69">
        <f t="shared" ref="V26:V89" si="19">IF(OR(M25=$S$8,J25&gt;0),R26,V25)</f>
        <v>360</v>
      </c>
      <c r="W26" s="69"/>
      <c r="X26" s="70">
        <f t="shared" si="8"/>
        <v>44960</v>
      </c>
      <c r="Y26" s="70">
        <f t="shared" si="9"/>
        <v>44987</v>
      </c>
      <c r="Z26" s="71" t="str">
        <f t="shared" si="10"/>
        <v>03.02.2023</v>
      </c>
      <c r="AA26" s="71" t="str">
        <f t="shared" si="11"/>
        <v>02.03.2023</v>
      </c>
      <c r="AB26" s="71"/>
      <c r="AC26" s="71"/>
      <c r="AD26" s="71"/>
      <c r="AE26" s="71"/>
      <c r="AF26" s="71"/>
      <c r="AG26" s="71"/>
      <c r="AH26" s="71"/>
    </row>
    <row r="27" spans="1:34" s="64" customFormat="1" x14ac:dyDescent="0.2">
      <c r="A27" s="7" t="str">
        <f t="shared" si="3"/>
        <v>03.03.2023 - 02.04.2023</v>
      </c>
      <c r="B27" s="72">
        <f t="shared" si="12"/>
        <v>15</v>
      </c>
      <c r="C27" s="73">
        <f t="shared" si="13"/>
        <v>3644712.5825247285</v>
      </c>
      <c r="D27" s="73">
        <f t="shared" si="0"/>
        <v>17616.110815536187</v>
      </c>
      <c r="E27" s="73">
        <f t="shared" si="16"/>
        <v>4093.7515931578928</v>
      </c>
      <c r="F27" s="142">
        <f t="shared" si="14"/>
        <v>21709.86240869408</v>
      </c>
      <c r="G27" s="152"/>
      <c r="H27" s="153"/>
      <c r="I27" s="73">
        <f t="shared" si="4"/>
        <v>21709.86240869408</v>
      </c>
      <c r="J27" s="76"/>
      <c r="K27" s="4"/>
      <c r="L27" s="5"/>
      <c r="M27" s="6"/>
      <c r="N27" s="63" t="str">
        <f t="shared" si="1"/>
        <v/>
      </c>
      <c r="O27" s="8"/>
      <c r="P27" s="64">
        <f t="shared" si="2"/>
        <v>0</v>
      </c>
      <c r="Q27" s="64">
        <f t="shared" si="5"/>
        <v>2</v>
      </c>
      <c r="R27" s="65">
        <f t="shared" si="15"/>
        <v>346</v>
      </c>
      <c r="S27" s="77">
        <f t="shared" si="17"/>
        <v>4.8333333333333336E-3</v>
      </c>
      <c r="T27" s="67"/>
      <c r="U27" s="68">
        <f t="shared" si="18"/>
        <v>3700000</v>
      </c>
      <c r="V27" s="69">
        <f t="shared" si="19"/>
        <v>360</v>
      </c>
      <c r="W27" s="69"/>
      <c r="X27" s="70">
        <f t="shared" si="8"/>
        <v>44988</v>
      </c>
      <c r="Y27" s="70">
        <f t="shared" si="9"/>
        <v>45018</v>
      </c>
      <c r="Z27" s="71" t="str">
        <f t="shared" si="10"/>
        <v>03.03.2023</v>
      </c>
      <c r="AA27" s="71" t="str">
        <f t="shared" si="11"/>
        <v>02.04.2023</v>
      </c>
      <c r="AB27" s="71"/>
      <c r="AC27" s="71"/>
      <c r="AD27" s="71"/>
      <c r="AE27" s="71"/>
      <c r="AF27" s="71"/>
      <c r="AG27" s="71"/>
      <c r="AH27" s="71"/>
    </row>
    <row r="28" spans="1:34" s="64" customFormat="1" x14ac:dyDescent="0.2">
      <c r="A28" s="7" t="str">
        <f t="shared" si="3"/>
        <v>03.04.2023 - 02.05.2023</v>
      </c>
      <c r="B28" s="72">
        <f t="shared" si="12"/>
        <v>16</v>
      </c>
      <c r="C28" s="73">
        <f t="shared" si="13"/>
        <v>3640618.8309315704</v>
      </c>
      <c r="D28" s="73">
        <f t="shared" si="0"/>
        <v>17596.324349502593</v>
      </c>
      <c r="E28" s="73">
        <f t="shared" si="16"/>
        <v>4113.5380591914873</v>
      </c>
      <c r="F28" s="142">
        <f t="shared" si="14"/>
        <v>21709.86240869408</v>
      </c>
      <c r="G28" s="152"/>
      <c r="H28" s="153"/>
      <c r="I28" s="73">
        <f t="shared" si="4"/>
        <v>21709.86240869408</v>
      </c>
      <c r="J28" s="76"/>
      <c r="K28" s="4"/>
      <c r="L28" s="5"/>
      <c r="M28" s="6"/>
      <c r="N28" s="63" t="str">
        <f t="shared" si="1"/>
        <v/>
      </c>
      <c r="O28" s="8"/>
      <c r="P28" s="64">
        <f t="shared" si="2"/>
        <v>0</v>
      </c>
      <c r="Q28" s="64">
        <f t="shared" si="5"/>
        <v>2</v>
      </c>
      <c r="R28" s="65">
        <f t="shared" si="15"/>
        <v>345</v>
      </c>
      <c r="S28" s="77">
        <f t="shared" si="17"/>
        <v>4.8333333333333336E-3</v>
      </c>
      <c r="T28" s="67"/>
      <c r="U28" s="68">
        <f t="shared" si="18"/>
        <v>3700000</v>
      </c>
      <c r="V28" s="69">
        <f t="shared" si="19"/>
        <v>360</v>
      </c>
      <c r="W28" s="69"/>
      <c r="X28" s="70">
        <f t="shared" si="8"/>
        <v>45019</v>
      </c>
      <c r="Y28" s="70">
        <f t="shared" si="9"/>
        <v>45048</v>
      </c>
      <c r="Z28" s="71" t="str">
        <f t="shared" si="10"/>
        <v>03.04.2023</v>
      </c>
      <c r="AA28" s="71" t="str">
        <f t="shared" si="11"/>
        <v>02.05.2023</v>
      </c>
      <c r="AB28" s="71"/>
      <c r="AC28" s="71"/>
      <c r="AD28" s="71"/>
      <c r="AE28" s="71"/>
      <c r="AF28" s="71"/>
      <c r="AG28" s="71"/>
      <c r="AH28" s="71"/>
    </row>
    <row r="29" spans="1:34" s="64" customFormat="1" x14ac:dyDescent="0.2">
      <c r="A29" s="7" t="str">
        <f t="shared" si="3"/>
        <v>03.05.2023 - 02.06.2023</v>
      </c>
      <c r="B29" s="72">
        <f t="shared" si="12"/>
        <v>17</v>
      </c>
      <c r="C29" s="73">
        <f t="shared" si="13"/>
        <v>3636505.2928723791</v>
      </c>
      <c r="D29" s="73">
        <f t="shared" si="0"/>
        <v>17576.442248883166</v>
      </c>
      <c r="E29" s="73">
        <f t="shared" si="16"/>
        <v>4133.4201598109139</v>
      </c>
      <c r="F29" s="142">
        <f t="shared" si="14"/>
        <v>21709.86240869408</v>
      </c>
      <c r="G29" s="152"/>
      <c r="H29" s="153"/>
      <c r="I29" s="73">
        <f t="shared" si="4"/>
        <v>21709.86240869408</v>
      </c>
      <c r="J29" s="76"/>
      <c r="K29" s="4"/>
      <c r="L29" s="5"/>
      <c r="M29" s="6"/>
      <c r="N29" s="63" t="str">
        <f t="shared" si="1"/>
        <v/>
      </c>
      <c r="O29" s="8"/>
      <c r="P29" s="64">
        <f t="shared" si="2"/>
        <v>0</v>
      </c>
      <c r="Q29" s="64">
        <f t="shared" si="5"/>
        <v>2</v>
      </c>
      <c r="R29" s="65">
        <f t="shared" si="15"/>
        <v>344</v>
      </c>
      <c r="S29" s="77">
        <f t="shared" si="17"/>
        <v>4.8333333333333336E-3</v>
      </c>
      <c r="T29" s="67"/>
      <c r="U29" s="68">
        <f t="shared" si="18"/>
        <v>3700000</v>
      </c>
      <c r="V29" s="69">
        <f t="shared" si="19"/>
        <v>360</v>
      </c>
      <c r="W29" s="69"/>
      <c r="X29" s="70">
        <f t="shared" si="8"/>
        <v>45049</v>
      </c>
      <c r="Y29" s="70">
        <f t="shared" si="9"/>
        <v>45079</v>
      </c>
      <c r="Z29" s="71" t="str">
        <f t="shared" si="10"/>
        <v>03.05.2023</v>
      </c>
      <c r="AA29" s="71" t="str">
        <f t="shared" si="11"/>
        <v>02.06.2023</v>
      </c>
      <c r="AB29" s="71"/>
      <c r="AC29" s="71"/>
      <c r="AD29" s="71"/>
      <c r="AE29" s="71"/>
      <c r="AF29" s="71"/>
      <c r="AG29" s="71"/>
      <c r="AH29" s="71"/>
    </row>
    <row r="30" spans="1:34" s="64" customFormat="1" x14ac:dyDescent="0.2">
      <c r="A30" s="7" t="str">
        <f t="shared" si="3"/>
        <v>03.06.2023 - 02.07.2023</v>
      </c>
      <c r="B30" s="72">
        <f t="shared" si="12"/>
        <v>18</v>
      </c>
      <c r="C30" s="73">
        <f t="shared" si="13"/>
        <v>3632371.8727125684</v>
      </c>
      <c r="D30" s="73">
        <f t="shared" si="0"/>
        <v>17556.46405144408</v>
      </c>
      <c r="E30" s="73">
        <f t="shared" si="16"/>
        <v>4153.3983572500001</v>
      </c>
      <c r="F30" s="142">
        <f t="shared" si="14"/>
        <v>21709.86240869408</v>
      </c>
      <c r="G30" s="152"/>
      <c r="H30" s="153"/>
      <c r="I30" s="73">
        <f t="shared" si="4"/>
        <v>21709.86240869408</v>
      </c>
      <c r="J30" s="76"/>
      <c r="K30" s="4"/>
      <c r="L30" s="5"/>
      <c r="M30" s="6"/>
      <c r="N30" s="63" t="str">
        <f t="shared" si="1"/>
        <v/>
      </c>
      <c r="O30" s="8"/>
      <c r="P30" s="64">
        <f t="shared" si="2"/>
        <v>0</v>
      </c>
      <c r="Q30" s="64">
        <f t="shared" si="5"/>
        <v>2</v>
      </c>
      <c r="R30" s="65">
        <f t="shared" si="15"/>
        <v>343</v>
      </c>
      <c r="S30" s="77">
        <f t="shared" si="17"/>
        <v>4.8333333333333336E-3</v>
      </c>
      <c r="T30" s="67"/>
      <c r="U30" s="68">
        <f t="shared" si="18"/>
        <v>3700000</v>
      </c>
      <c r="V30" s="69">
        <f t="shared" si="19"/>
        <v>360</v>
      </c>
      <c r="W30" s="69"/>
      <c r="X30" s="70">
        <f t="shared" si="8"/>
        <v>45080</v>
      </c>
      <c r="Y30" s="70">
        <f t="shared" si="9"/>
        <v>45109</v>
      </c>
      <c r="Z30" s="71" t="str">
        <f t="shared" si="10"/>
        <v>03.06.2023</v>
      </c>
      <c r="AA30" s="71" t="str">
        <f t="shared" si="11"/>
        <v>02.07.2023</v>
      </c>
      <c r="AB30" s="71"/>
      <c r="AC30" s="71"/>
      <c r="AD30" s="71"/>
      <c r="AE30" s="71"/>
      <c r="AF30" s="71"/>
      <c r="AG30" s="71"/>
      <c r="AH30" s="71"/>
    </row>
    <row r="31" spans="1:34" s="64" customFormat="1" x14ac:dyDescent="0.2">
      <c r="A31" s="7" t="str">
        <f t="shared" si="3"/>
        <v>03.07.2023 - 02.08.2023</v>
      </c>
      <c r="B31" s="72">
        <f t="shared" si="12"/>
        <v>19</v>
      </c>
      <c r="C31" s="73">
        <f t="shared" si="13"/>
        <v>3628218.4743553186</v>
      </c>
      <c r="D31" s="73">
        <f t="shared" si="0"/>
        <v>17536.389292717373</v>
      </c>
      <c r="E31" s="73">
        <f t="shared" si="16"/>
        <v>4173.473115976707</v>
      </c>
      <c r="F31" s="142">
        <f t="shared" si="14"/>
        <v>21709.86240869408</v>
      </c>
      <c r="G31" s="152"/>
      <c r="H31" s="153"/>
      <c r="I31" s="73">
        <f t="shared" si="4"/>
        <v>21709.86240869408</v>
      </c>
      <c r="J31" s="76"/>
      <c r="K31" s="4"/>
      <c r="L31" s="5"/>
      <c r="M31" s="6"/>
      <c r="N31" s="63" t="str">
        <f t="shared" si="1"/>
        <v/>
      </c>
      <c r="O31" s="8"/>
      <c r="P31" s="64">
        <f t="shared" si="2"/>
        <v>0</v>
      </c>
      <c r="Q31" s="64">
        <f t="shared" si="5"/>
        <v>2</v>
      </c>
      <c r="R31" s="65">
        <f t="shared" si="15"/>
        <v>342</v>
      </c>
      <c r="S31" s="77">
        <f t="shared" si="17"/>
        <v>4.8333333333333336E-3</v>
      </c>
      <c r="T31" s="67"/>
      <c r="U31" s="68">
        <f t="shared" si="18"/>
        <v>3700000</v>
      </c>
      <c r="V31" s="69">
        <f t="shared" si="19"/>
        <v>360</v>
      </c>
      <c r="W31" s="69"/>
      <c r="X31" s="70">
        <f t="shared" si="8"/>
        <v>45110</v>
      </c>
      <c r="Y31" s="70">
        <f t="shared" si="9"/>
        <v>45140</v>
      </c>
      <c r="Z31" s="71" t="str">
        <f t="shared" si="10"/>
        <v>03.07.2023</v>
      </c>
      <c r="AA31" s="71" t="str">
        <f t="shared" si="11"/>
        <v>02.08.2023</v>
      </c>
      <c r="AB31" s="71"/>
      <c r="AC31" s="71"/>
      <c r="AD31" s="71"/>
      <c r="AE31" s="71"/>
      <c r="AF31" s="71"/>
      <c r="AG31" s="71"/>
      <c r="AH31" s="71"/>
    </row>
    <row r="32" spans="1:34" s="64" customFormat="1" x14ac:dyDescent="0.2">
      <c r="A32" s="7" t="str">
        <f t="shared" si="3"/>
        <v>03.08.2023 - 02.09.2023</v>
      </c>
      <c r="B32" s="72">
        <f t="shared" si="12"/>
        <v>20</v>
      </c>
      <c r="C32" s="73">
        <f t="shared" si="13"/>
        <v>3624045.0012393417</v>
      </c>
      <c r="D32" s="73">
        <f t="shared" si="0"/>
        <v>17516.217505990153</v>
      </c>
      <c r="E32" s="73">
        <f t="shared" si="16"/>
        <v>4193.6449027039271</v>
      </c>
      <c r="F32" s="142">
        <f t="shared" si="14"/>
        <v>21709.86240869408</v>
      </c>
      <c r="G32" s="152"/>
      <c r="H32" s="153"/>
      <c r="I32" s="73">
        <f t="shared" si="4"/>
        <v>21709.86240869408</v>
      </c>
      <c r="J32" s="76"/>
      <c r="K32" s="4"/>
      <c r="L32" s="5"/>
      <c r="M32" s="6"/>
      <c r="N32" s="63" t="str">
        <f t="shared" si="1"/>
        <v/>
      </c>
      <c r="O32" s="8"/>
      <c r="P32" s="64">
        <f t="shared" si="2"/>
        <v>0</v>
      </c>
      <c r="Q32" s="64">
        <f t="shared" si="5"/>
        <v>2</v>
      </c>
      <c r="R32" s="65">
        <f t="shared" si="15"/>
        <v>341</v>
      </c>
      <c r="S32" s="77">
        <f t="shared" si="17"/>
        <v>4.8333333333333336E-3</v>
      </c>
      <c r="T32" s="67"/>
      <c r="U32" s="68">
        <f t="shared" si="18"/>
        <v>3700000</v>
      </c>
      <c r="V32" s="69">
        <f t="shared" si="19"/>
        <v>360</v>
      </c>
      <c r="W32" s="69"/>
      <c r="X32" s="70">
        <f t="shared" si="8"/>
        <v>45141</v>
      </c>
      <c r="Y32" s="70">
        <f t="shared" si="9"/>
        <v>45171</v>
      </c>
      <c r="Z32" s="71" t="str">
        <f t="shared" si="10"/>
        <v>03.08.2023</v>
      </c>
      <c r="AA32" s="71" t="str">
        <f t="shared" si="11"/>
        <v>02.09.2023</v>
      </c>
      <c r="AB32" s="71"/>
      <c r="AC32" s="71"/>
      <c r="AD32" s="71"/>
      <c r="AE32" s="71"/>
      <c r="AF32" s="71"/>
      <c r="AG32" s="71"/>
      <c r="AH32" s="71"/>
    </row>
    <row r="33" spans="1:34" s="64" customFormat="1" x14ac:dyDescent="0.2">
      <c r="A33" s="7" t="str">
        <f t="shared" si="3"/>
        <v>03.09.2023 - 02.10.2023</v>
      </c>
      <c r="B33" s="72">
        <f t="shared" si="12"/>
        <v>21</v>
      </c>
      <c r="C33" s="73">
        <f t="shared" si="13"/>
        <v>3619851.3563366379</v>
      </c>
      <c r="D33" s="73">
        <f t="shared" si="0"/>
        <v>17495.948222293751</v>
      </c>
      <c r="E33" s="73">
        <f t="shared" si="16"/>
        <v>4213.9141864003286</v>
      </c>
      <c r="F33" s="142">
        <f t="shared" si="14"/>
        <v>21709.86240869408</v>
      </c>
      <c r="G33" s="152"/>
      <c r="H33" s="153"/>
      <c r="I33" s="73">
        <f t="shared" si="4"/>
        <v>21709.86240869408</v>
      </c>
      <c r="J33" s="76"/>
      <c r="K33" s="4"/>
      <c r="L33" s="5"/>
      <c r="M33" s="6"/>
      <c r="N33" s="63" t="str">
        <f t="shared" si="1"/>
        <v/>
      </c>
      <c r="O33" s="8"/>
      <c r="P33" s="64">
        <f t="shared" si="2"/>
        <v>0</v>
      </c>
      <c r="Q33" s="64">
        <f t="shared" si="5"/>
        <v>2</v>
      </c>
      <c r="R33" s="65">
        <f t="shared" si="15"/>
        <v>340</v>
      </c>
      <c r="S33" s="77">
        <f t="shared" si="17"/>
        <v>4.8333333333333336E-3</v>
      </c>
      <c r="T33" s="67"/>
      <c r="U33" s="68">
        <f t="shared" si="18"/>
        <v>3700000</v>
      </c>
      <c r="V33" s="69">
        <f t="shared" si="19"/>
        <v>360</v>
      </c>
      <c r="W33" s="69"/>
      <c r="X33" s="70">
        <f t="shared" si="8"/>
        <v>45172</v>
      </c>
      <c r="Y33" s="70">
        <f t="shared" si="9"/>
        <v>45201</v>
      </c>
      <c r="Z33" s="71" t="str">
        <f t="shared" si="10"/>
        <v>03.09.2023</v>
      </c>
      <c r="AA33" s="71" t="str">
        <f t="shared" si="11"/>
        <v>02.10.2023</v>
      </c>
      <c r="AB33" s="71"/>
      <c r="AC33" s="71"/>
      <c r="AD33" s="71"/>
      <c r="AE33" s="71"/>
      <c r="AF33" s="71"/>
      <c r="AG33" s="71"/>
      <c r="AH33" s="71"/>
    </row>
    <row r="34" spans="1:34" s="64" customFormat="1" x14ac:dyDescent="0.2">
      <c r="A34" s="7" t="str">
        <f t="shared" si="3"/>
        <v>03.10.2023 - 02.11.2023</v>
      </c>
      <c r="B34" s="72">
        <f t="shared" si="12"/>
        <v>22</v>
      </c>
      <c r="C34" s="73">
        <f t="shared" si="13"/>
        <v>3615637.4421502375</v>
      </c>
      <c r="D34" s="73">
        <f t="shared" si="0"/>
        <v>17475.580970392817</v>
      </c>
      <c r="E34" s="73">
        <f t="shared" si="16"/>
        <v>4234.2814383012628</v>
      </c>
      <c r="F34" s="142">
        <f t="shared" si="14"/>
        <v>21709.86240869408</v>
      </c>
      <c r="G34" s="152"/>
      <c r="H34" s="153"/>
      <c r="I34" s="73">
        <f t="shared" si="4"/>
        <v>21709.86240869408</v>
      </c>
      <c r="J34" s="76"/>
      <c r="K34" s="4"/>
      <c r="L34" s="5"/>
      <c r="M34" s="6"/>
      <c r="N34" s="63" t="str">
        <f t="shared" si="1"/>
        <v/>
      </c>
      <c r="O34" s="8"/>
      <c r="P34" s="64">
        <f t="shared" si="2"/>
        <v>0</v>
      </c>
      <c r="Q34" s="64">
        <f t="shared" si="5"/>
        <v>2</v>
      </c>
      <c r="R34" s="65">
        <f t="shared" si="15"/>
        <v>339</v>
      </c>
      <c r="S34" s="77">
        <f t="shared" si="17"/>
        <v>4.8333333333333336E-3</v>
      </c>
      <c r="T34" s="67"/>
      <c r="U34" s="68">
        <f t="shared" si="18"/>
        <v>3700000</v>
      </c>
      <c r="V34" s="69">
        <f t="shared" si="19"/>
        <v>360</v>
      </c>
      <c r="W34" s="69"/>
      <c r="X34" s="70">
        <f t="shared" si="8"/>
        <v>45202</v>
      </c>
      <c r="Y34" s="70">
        <f t="shared" si="9"/>
        <v>45232</v>
      </c>
      <c r="Z34" s="71" t="str">
        <f t="shared" si="10"/>
        <v>03.10.2023</v>
      </c>
      <c r="AA34" s="71" t="str">
        <f t="shared" si="11"/>
        <v>02.11.2023</v>
      </c>
      <c r="AB34" s="71"/>
      <c r="AC34" s="71"/>
      <c r="AD34" s="71"/>
      <c r="AE34" s="71"/>
      <c r="AF34" s="71"/>
      <c r="AG34" s="71"/>
      <c r="AH34" s="71"/>
    </row>
    <row r="35" spans="1:34" s="64" customFormat="1" x14ac:dyDescent="0.2">
      <c r="A35" s="7" t="str">
        <f t="shared" si="3"/>
        <v>03.11.2023 - 02.12.2023</v>
      </c>
      <c r="B35" s="72">
        <f t="shared" si="12"/>
        <v>23</v>
      </c>
      <c r="C35" s="73">
        <f t="shared" si="13"/>
        <v>3611403.1607119362</v>
      </c>
      <c r="D35" s="73">
        <f t="shared" si="0"/>
        <v>17455.115276774359</v>
      </c>
      <c r="E35" s="73">
        <f t="shared" si="16"/>
        <v>4254.7471319197211</v>
      </c>
      <c r="F35" s="142">
        <f t="shared" si="14"/>
        <v>21709.86240869408</v>
      </c>
      <c r="G35" s="152"/>
      <c r="H35" s="153"/>
      <c r="I35" s="73">
        <f t="shared" si="4"/>
        <v>21709.86240869408</v>
      </c>
      <c r="J35" s="76"/>
      <c r="K35" s="4"/>
      <c r="L35" s="5"/>
      <c r="M35" s="6"/>
      <c r="N35" s="63" t="str">
        <f t="shared" si="1"/>
        <v/>
      </c>
      <c r="O35" s="8"/>
      <c r="P35" s="64">
        <f t="shared" si="2"/>
        <v>0</v>
      </c>
      <c r="Q35" s="64">
        <f t="shared" si="5"/>
        <v>2</v>
      </c>
      <c r="R35" s="65">
        <f t="shared" si="15"/>
        <v>338</v>
      </c>
      <c r="S35" s="77">
        <f t="shared" si="17"/>
        <v>4.8333333333333336E-3</v>
      </c>
      <c r="T35" s="67"/>
      <c r="U35" s="68">
        <f t="shared" si="18"/>
        <v>3700000</v>
      </c>
      <c r="V35" s="69">
        <f t="shared" si="19"/>
        <v>360</v>
      </c>
      <c r="W35" s="69"/>
      <c r="X35" s="70">
        <f t="shared" si="8"/>
        <v>45233</v>
      </c>
      <c r="Y35" s="70">
        <f t="shared" si="9"/>
        <v>45262</v>
      </c>
      <c r="Z35" s="71" t="str">
        <f t="shared" si="10"/>
        <v>03.11.2023</v>
      </c>
      <c r="AA35" s="71" t="str">
        <f t="shared" si="11"/>
        <v>02.12.2023</v>
      </c>
      <c r="AB35" s="71"/>
      <c r="AC35" s="71"/>
      <c r="AD35" s="71"/>
      <c r="AE35" s="71"/>
      <c r="AF35" s="71"/>
      <c r="AG35" s="71"/>
      <c r="AH35" s="71"/>
    </row>
    <row r="36" spans="1:34" s="64" customFormat="1" x14ac:dyDescent="0.2">
      <c r="A36" s="7" t="str">
        <f t="shared" si="3"/>
        <v>03.12.2023 - 02.01.2024</v>
      </c>
      <c r="B36" s="72">
        <f t="shared" si="12"/>
        <v>24</v>
      </c>
      <c r="C36" s="73">
        <f t="shared" si="13"/>
        <v>3607148.4135800162</v>
      </c>
      <c r="D36" s="73">
        <f t="shared" si="0"/>
        <v>17434.550665636747</v>
      </c>
      <c r="E36" s="73">
        <f t="shared" si="16"/>
        <v>4275.3117430573329</v>
      </c>
      <c r="F36" s="142">
        <f t="shared" si="14"/>
        <v>21709.86240869408</v>
      </c>
      <c r="G36" s="152"/>
      <c r="H36" s="153"/>
      <c r="I36" s="73">
        <f t="shared" si="4"/>
        <v>21709.86240869408</v>
      </c>
      <c r="J36" s="76"/>
      <c r="K36" s="4"/>
      <c r="L36" s="5"/>
      <c r="M36" s="6"/>
      <c r="N36" s="63" t="str">
        <f t="shared" si="1"/>
        <v/>
      </c>
      <c r="O36" s="8"/>
      <c r="P36" s="64">
        <f t="shared" si="2"/>
        <v>0</v>
      </c>
      <c r="Q36" s="64">
        <f t="shared" si="5"/>
        <v>2</v>
      </c>
      <c r="R36" s="65">
        <f t="shared" si="15"/>
        <v>337</v>
      </c>
      <c r="S36" s="77">
        <f t="shared" si="17"/>
        <v>4.8333333333333336E-3</v>
      </c>
      <c r="T36" s="67"/>
      <c r="U36" s="68">
        <f t="shared" si="18"/>
        <v>3700000</v>
      </c>
      <c r="V36" s="69">
        <f t="shared" si="19"/>
        <v>360</v>
      </c>
      <c r="W36" s="69"/>
      <c r="X36" s="70">
        <f t="shared" si="8"/>
        <v>45263</v>
      </c>
      <c r="Y36" s="70">
        <f t="shared" si="9"/>
        <v>45293</v>
      </c>
      <c r="Z36" s="71" t="str">
        <f t="shared" si="10"/>
        <v>03.12.2023</v>
      </c>
      <c r="AA36" s="71" t="str">
        <f t="shared" si="11"/>
        <v>02.01.2024</v>
      </c>
      <c r="AB36" s="71"/>
      <c r="AC36" s="71"/>
      <c r="AD36" s="71"/>
      <c r="AE36" s="71"/>
      <c r="AF36" s="71"/>
      <c r="AG36" s="71"/>
      <c r="AH36" s="71"/>
    </row>
    <row r="37" spans="1:34" s="64" customFormat="1" x14ac:dyDescent="0.2">
      <c r="A37" s="7" t="str">
        <f t="shared" si="3"/>
        <v>03.01.2024 - 02.02.2024</v>
      </c>
      <c r="B37" s="72">
        <f t="shared" si="12"/>
        <v>25</v>
      </c>
      <c r="C37" s="73">
        <f t="shared" si="13"/>
        <v>3602873.1018369589</v>
      </c>
      <c r="D37" s="73">
        <f t="shared" si="0"/>
        <v>17413.886658878637</v>
      </c>
      <c r="E37" s="73">
        <f t="shared" si="16"/>
        <v>4295.9757498154431</v>
      </c>
      <c r="F37" s="142">
        <f t="shared" si="14"/>
        <v>21709.86240869408</v>
      </c>
      <c r="G37" s="152"/>
      <c r="H37" s="153"/>
      <c r="I37" s="73">
        <f t="shared" si="4"/>
        <v>21709.86240869408</v>
      </c>
      <c r="J37" s="76"/>
      <c r="K37" s="4"/>
      <c r="L37" s="5"/>
      <c r="M37" s="6"/>
      <c r="N37" s="63" t="str">
        <f t="shared" si="1"/>
        <v/>
      </c>
      <c r="O37" s="8"/>
      <c r="P37" s="64">
        <f t="shared" si="2"/>
        <v>0</v>
      </c>
      <c r="Q37" s="64">
        <f t="shared" si="5"/>
        <v>2</v>
      </c>
      <c r="R37" s="65">
        <f t="shared" si="15"/>
        <v>336</v>
      </c>
      <c r="S37" s="77">
        <f t="shared" si="17"/>
        <v>4.8333333333333336E-3</v>
      </c>
      <c r="T37" s="67"/>
      <c r="U37" s="68">
        <f t="shared" si="18"/>
        <v>3700000</v>
      </c>
      <c r="V37" s="69">
        <f t="shared" si="19"/>
        <v>360</v>
      </c>
      <c r="W37" s="69"/>
      <c r="X37" s="70">
        <f t="shared" si="8"/>
        <v>45294</v>
      </c>
      <c r="Y37" s="70">
        <f t="shared" si="9"/>
        <v>45324</v>
      </c>
      <c r="Z37" s="71" t="str">
        <f t="shared" si="10"/>
        <v>03.01.2024</v>
      </c>
      <c r="AA37" s="71" t="str">
        <f t="shared" si="11"/>
        <v>02.02.2024</v>
      </c>
      <c r="AB37" s="71"/>
      <c r="AC37" s="71"/>
      <c r="AD37" s="71"/>
      <c r="AE37" s="71"/>
      <c r="AF37" s="71"/>
      <c r="AG37" s="71"/>
      <c r="AH37" s="71"/>
    </row>
    <row r="38" spans="1:34" s="64" customFormat="1" x14ac:dyDescent="0.2">
      <c r="A38" s="7" t="str">
        <f t="shared" si="3"/>
        <v>03.02.2024 - 02.03.2024</v>
      </c>
      <c r="B38" s="72">
        <f t="shared" si="12"/>
        <v>26</v>
      </c>
      <c r="C38" s="73">
        <f t="shared" si="13"/>
        <v>3598577.1260871436</v>
      </c>
      <c r="D38" s="73">
        <f t="shared" si="0"/>
        <v>17393.122776087861</v>
      </c>
      <c r="E38" s="73">
        <f t="shared" si="16"/>
        <v>4316.7396326062189</v>
      </c>
      <c r="F38" s="142">
        <f t="shared" si="14"/>
        <v>21709.86240869408</v>
      </c>
      <c r="G38" s="152"/>
      <c r="H38" s="153"/>
      <c r="I38" s="73">
        <f t="shared" si="4"/>
        <v>21709.86240869408</v>
      </c>
      <c r="J38" s="76"/>
      <c r="K38" s="4"/>
      <c r="L38" s="5"/>
      <c r="M38" s="6"/>
      <c r="N38" s="63" t="str">
        <f t="shared" si="1"/>
        <v/>
      </c>
      <c r="O38" s="8"/>
      <c r="P38" s="64">
        <f t="shared" si="2"/>
        <v>0</v>
      </c>
      <c r="Q38" s="64">
        <f t="shared" si="5"/>
        <v>2</v>
      </c>
      <c r="R38" s="65">
        <f t="shared" si="15"/>
        <v>335</v>
      </c>
      <c r="S38" s="77">
        <f t="shared" si="17"/>
        <v>4.8333333333333336E-3</v>
      </c>
      <c r="T38" s="67"/>
      <c r="U38" s="68">
        <f t="shared" si="18"/>
        <v>3700000</v>
      </c>
      <c r="V38" s="69">
        <f t="shared" si="19"/>
        <v>360</v>
      </c>
      <c r="W38" s="69"/>
      <c r="X38" s="70">
        <f t="shared" si="8"/>
        <v>45325</v>
      </c>
      <c r="Y38" s="70">
        <f t="shared" si="9"/>
        <v>45353</v>
      </c>
      <c r="Z38" s="71" t="str">
        <f t="shared" si="10"/>
        <v>03.02.2024</v>
      </c>
      <c r="AA38" s="71" t="str">
        <f t="shared" si="11"/>
        <v>02.03.2024</v>
      </c>
      <c r="AB38" s="71"/>
      <c r="AC38" s="71"/>
      <c r="AD38" s="71"/>
      <c r="AE38" s="71"/>
      <c r="AF38" s="71"/>
      <c r="AG38" s="71"/>
      <c r="AH38" s="71"/>
    </row>
    <row r="39" spans="1:34" s="64" customFormat="1" x14ac:dyDescent="0.2">
      <c r="A39" s="7" t="str">
        <f t="shared" si="3"/>
        <v>03.03.2024 - 02.04.2024</v>
      </c>
      <c r="B39" s="72">
        <f t="shared" si="12"/>
        <v>27</v>
      </c>
      <c r="C39" s="73">
        <f t="shared" si="13"/>
        <v>3594260.3864545375</v>
      </c>
      <c r="D39" s="73">
        <f t="shared" si="0"/>
        <v>17372.258534530265</v>
      </c>
      <c r="E39" s="73">
        <f t="shared" si="16"/>
        <v>4337.6038741638149</v>
      </c>
      <c r="F39" s="142">
        <f t="shared" si="14"/>
        <v>21709.86240869408</v>
      </c>
      <c r="G39" s="152"/>
      <c r="H39" s="153"/>
      <c r="I39" s="73">
        <f t="shared" si="4"/>
        <v>21709.86240869408</v>
      </c>
      <c r="J39" s="76"/>
      <c r="K39" s="4"/>
      <c r="L39" s="5"/>
      <c r="M39" s="6"/>
      <c r="N39" s="63" t="str">
        <f t="shared" si="1"/>
        <v/>
      </c>
      <c r="O39" s="8"/>
      <c r="P39" s="64">
        <f t="shared" si="2"/>
        <v>0</v>
      </c>
      <c r="Q39" s="64">
        <f t="shared" si="5"/>
        <v>2</v>
      </c>
      <c r="R39" s="65">
        <f t="shared" si="15"/>
        <v>334</v>
      </c>
      <c r="S39" s="77">
        <f t="shared" si="17"/>
        <v>4.8333333333333336E-3</v>
      </c>
      <c r="T39" s="67"/>
      <c r="U39" s="68">
        <f t="shared" si="18"/>
        <v>3700000</v>
      </c>
      <c r="V39" s="69">
        <f t="shared" si="19"/>
        <v>360</v>
      </c>
      <c r="W39" s="69"/>
      <c r="X39" s="70">
        <f t="shared" si="8"/>
        <v>45354</v>
      </c>
      <c r="Y39" s="70">
        <f t="shared" si="9"/>
        <v>45384</v>
      </c>
      <c r="Z39" s="71" t="str">
        <f t="shared" si="10"/>
        <v>03.03.2024</v>
      </c>
      <c r="AA39" s="71" t="str">
        <f t="shared" si="11"/>
        <v>02.04.2024</v>
      </c>
      <c r="AB39" s="71"/>
      <c r="AC39" s="71"/>
      <c r="AD39" s="71"/>
      <c r="AE39" s="71"/>
      <c r="AF39" s="71"/>
      <c r="AG39" s="71"/>
      <c r="AH39" s="71"/>
    </row>
    <row r="40" spans="1:34" s="64" customFormat="1" x14ac:dyDescent="0.2">
      <c r="A40" s="7" t="str">
        <f t="shared" si="3"/>
        <v>03.04.2024 - 02.05.2024</v>
      </c>
      <c r="B40" s="72">
        <f t="shared" si="12"/>
        <v>28</v>
      </c>
      <c r="C40" s="73">
        <f t="shared" si="13"/>
        <v>3589922.7825803738</v>
      </c>
      <c r="D40" s="73">
        <f t="shared" si="0"/>
        <v>17351.293449138473</v>
      </c>
      <c r="E40" s="73">
        <f t="shared" si="16"/>
        <v>4358.5689595556069</v>
      </c>
      <c r="F40" s="142">
        <f t="shared" si="14"/>
        <v>21709.86240869408</v>
      </c>
      <c r="G40" s="152"/>
      <c r="H40" s="153"/>
      <c r="I40" s="73">
        <f t="shared" si="4"/>
        <v>21709.86240869408</v>
      </c>
      <c r="J40" s="76"/>
      <c r="K40" s="4"/>
      <c r="L40" s="5"/>
      <c r="M40" s="6"/>
      <c r="N40" s="63" t="str">
        <f t="shared" si="1"/>
        <v/>
      </c>
      <c r="O40" s="8"/>
      <c r="P40" s="64">
        <f t="shared" si="2"/>
        <v>0</v>
      </c>
      <c r="Q40" s="64">
        <f t="shared" si="5"/>
        <v>2</v>
      </c>
      <c r="R40" s="65">
        <f t="shared" si="15"/>
        <v>333</v>
      </c>
      <c r="S40" s="77">
        <f t="shared" si="17"/>
        <v>4.8333333333333336E-3</v>
      </c>
      <c r="T40" s="67"/>
      <c r="U40" s="68">
        <f t="shared" si="18"/>
        <v>3700000</v>
      </c>
      <c r="V40" s="69">
        <f t="shared" si="19"/>
        <v>360</v>
      </c>
      <c r="W40" s="69"/>
      <c r="X40" s="70">
        <f t="shared" si="8"/>
        <v>45385</v>
      </c>
      <c r="Y40" s="70">
        <f t="shared" si="9"/>
        <v>45414</v>
      </c>
      <c r="Z40" s="71" t="str">
        <f t="shared" si="10"/>
        <v>03.04.2024</v>
      </c>
      <c r="AA40" s="71" t="str">
        <f t="shared" si="11"/>
        <v>02.05.2024</v>
      </c>
      <c r="AB40" s="71"/>
      <c r="AC40" s="71"/>
      <c r="AD40" s="71"/>
      <c r="AE40" s="71"/>
      <c r="AF40" s="71"/>
      <c r="AG40" s="71"/>
      <c r="AH40" s="71"/>
    </row>
    <row r="41" spans="1:34" s="64" customFormat="1" x14ac:dyDescent="0.2">
      <c r="A41" s="7" t="str">
        <f t="shared" si="3"/>
        <v>03.05.2024 - 02.06.2024</v>
      </c>
      <c r="B41" s="72">
        <f t="shared" si="12"/>
        <v>29</v>
      </c>
      <c r="C41" s="73">
        <f t="shared" si="13"/>
        <v>3585564.2136208182</v>
      </c>
      <c r="D41" s="73">
        <f t="shared" si="0"/>
        <v>17330.227032500621</v>
      </c>
      <c r="E41" s="73">
        <f t="shared" si="16"/>
        <v>4379.6353761934588</v>
      </c>
      <c r="F41" s="142">
        <f t="shared" si="14"/>
        <v>21709.86240869408</v>
      </c>
      <c r="G41" s="152"/>
      <c r="H41" s="153"/>
      <c r="I41" s="73">
        <f t="shared" si="4"/>
        <v>21709.86240869408</v>
      </c>
      <c r="J41" s="76"/>
      <c r="K41" s="4"/>
      <c r="L41" s="5"/>
      <c r="M41" s="6"/>
      <c r="N41" s="63" t="str">
        <f t="shared" si="1"/>
        <v/>
      </c>
      <c r="O41" s="8"/>
      <c r="P41" s="64">
        <f t="shared" si="2"/>
        <v>0</v>
      </c>
      <c r="Q41" s="64">
        <f t="shared" si="5"/>
        <v>2</v>
      </c>
      <c r="R41" s="65">
        <f t="shared" si="15"/>
        <v>332</v>
      </c>
      <c r="S41" s="77">
        <f t="shared" si="17"/>
        <v>4.8333333333333336E-3</v>
      </c>
      <c r="T41" s="67"/>
      <c r="U41" s="68">
        <f t="shared" si="18"/>
        <v>3700000</v>
      </c>
      <c r="V41" s="69">
        <f t="shared" si="19"/>
        <v>360</v>
      </c>
      <c r="W41" s="69"/>
      <c r="X41" s="70">
        <f t="shared" si="8"/>
        <v>45415</v>
      </c>
      <c r="Y41" s="70">
        <f t="shared" si="9"/>
        <v>45445</v>
      </c>
      <c r="Z41" s="71" t="str">
        <f t="shared" si="10"/>
        <v>03.05.2024</v>
      </c>
      <c r="AA41" s="71" t="str">
        <f t="shared" si="11"/>
        <v>02.06.2024</v>
      </c>
      <c r="AB41" s="71"/>
      <c r="AC41" s="71"/>
      <c r="AD41" s="71"/>
      <c r="AE41" s="71"/>
      <c r="AF41" s="71"/>
      <c r="AG41" s="71"/>
      <c r="AH41" s="71"/>
    </row>
    <row r="42" spans="1:34" s="64" customFormat="1" x14ac:dyDescent="0.2">
      <c r="A42" s="7" t="str">
        <f t="shared" si="3"/>
        <v>03.06.2024 - 02.07.2024</v>
      </c>
      <c r="B42" s="72">
        <f t="shared" si="12"/>
        <v>30</v>
      </c>
      <c r="C42" s="73">
        <f t="shared" si="13"/>
        <v>3581184.5782446247</v>
      </c>
      <c r="D42" s="73">
        <f t="shared" si="0"/>
        <v>17309.058794849021</v>
      </c>
      <c r="E42" s="73">
        <f t="shared" si="16"/>
        <v>4400.8036138450589</v>
      </c>
      <c r="F42" s="142">
        <f t="shared" si="14"/>
        <v>21709.86240869408</v>
      </c>
      <c r="G42" s="152"/>
      <c r="H42" s="153"/>
      <c r="I42" s="73">
        <f t="shared" si="4"/>
        <v>21709.86240869408</v>
      </c>
      <c r="J42" s="76"/>
      <c r="K42" s="4"/>
      <c r="L42" s="5"/>
      <c r="M42" s="6"/>
      <c r="N42" s="63" t="str">
        <f t="shared" si="1"/>
        <v/>
      </c>
      <c r="O42" s="8"/>
      <c r="P42" s="64">
        <f t="shared" si="2"/>
        <v>0</v>
      </c>
      <c r="Q42" s="64">
        <f t="shared" si="5"/>
        <v>2</v>
      </c>
      <c r="R42" s="65">
        <f t="shared" si="15"/>
        <v>331</v>
      </c>
      <c r="S42" s="77">
        <f t="shared" si="17"/>
        <v>4.8333333333333336E-3</v>
      </c>
      <c r="T42" s="67"/>
      <c r="U42" s="68">
        <f t="shared" si="18"/>
        <v>3700000</v>
      </c>
      <c r="V42" s="69">
        <f t="shared" si="19"/>
        <v>360</v>
      </c>
      <c r="W42" s="69"/>
      <c r="X42" s="70">
        <f t="shared" si="8"/>
        <v>45446</v>
      </c>
      <c r="Y42" s="70">
        <f t="shared" si="9"/>
        <v>45475</v>
      </c>
      <c r="Z42" s="71" t="str">
        <f t="shared" si="10"/>
        <v>03.06.2024</v>
      </c>
      <c r="AA42" s="71" t="str">
        <f t="shared" si="11"/>
        <v>02.07.2024</v>
      </c>
      <c r="AB42" s="71"/>
      <c r="AC42" s="71"/>
      <c r="AD42" s="71"/>
      <c r="AE42" s="71"/>
      <c r="AF42" s="71"/>
      <c r="AG42" s="71"/>
      <c r="AH42" s="71"/>
    </row>
    <row r="43" spans="1:34" s="64" customFormat="1" x14ac:dyDescent="0.2">
      <c r="A43" s="7" t="str">
        <f t="shared" si="3"/>
        <v>03.07.2024 - 02.08.2024</v>
      </c>
      <c r="B43" s="72">
        <f t="shared" si="12"/>
        <v>31</v>
      </c>
      <c r="C43" s="73">
        <f t="shared" si="13"/>
        <v>3576783.7746307794</v>
      </c>
      <c r="D43" s="73">
        <f t="shared" si="0"/>
        <v>17287.788244048767</v>
      </c>
      <c r="E43" s="73">
        <f t="shared" si="16"/>
        <v>4422.0741646453134</v>
      </c>
      <c r="F43" s="142">
        <f t="shared" si="14"/>
        <v>21709.86240869408</v>
      </c>
      <c r="G43" s="152"/>
      <c r="H43" s="153"/>
      <c r="I43" s="73">
        <f t="shared" si="4"/>
        <v>21709.86240869408</v>
      </c>
      <c r="J43" s="76"/>
      <c r="K43" s="4"/>
      <c r="L43" s="5"/>
      <c r="M43" s="6"/>
      <c r="N43" s="63" t="str">
        <f t="shared" si="1"/>
        <v/>
      </c>
      <c r="O43" s="8"/>
      <c r="P43" s="64">
        <f t="shared" si="2"/>
        <v>0</v>
      </c>
      <c r="Q43" s="64">
        <f t="shared" si="5"/>
        <v>2</v>
      </c>
      <c r="R43" s="65">
        <f t="shared" si="15"/>
        <v>330</v>
      </c>
      <c r="S43" s="77">
        <f t="shared" si="17"/>
        <v>4.8333333333333336E-3</v>
      </c>
      <c r="T43" s="67"/>
      <c r="U43" s="68">
        <f t="shared" si="18"/>
        <v>3700000</v>
      </c>
      <c r="V43" s="69">
        <f t="shared" si="19"/>
        <v>360</v>
      </c>
      <c r="W43" s="69"/>
      <c r="X43" s="70">
        <f t="shared" si="8"/>
        <v>45476</v>
      </c>
      <c r="Y43" s="70">
        <f t="shared" si="9"/>
        <v>45506</v>
      </c>
      <c r="Z43" s="71" t="str">
        <f t="shared" si="10"/>
        <v>03.07.2024</v>
      </c>
      <c r="AA43" s="71" t="str">
        <f t="shared" si="11"/>
        <v>02.08.2024</v>
      </c>
      <c r="AB43" s="71"/>
      <c r="AC43" s="71"/>
      <c r="AD43" s="71"/>
      <c r="AE43" s="71"/>
      <c r="AF43" s="71"/>
      <c r="AG43" s="71"/>
      <c r="AH43" s="71"/>
    </row>
    <row r="44" spans="1:34" s="64" customFormat="1" x14ac:dyDescent="0.2">
      <c r="A44" s="7" t="str">
        <f t="shared" si="3"/>
        <v>03.08.2024 - 02.09.2024</v>
      </c>
      <c r="B44" s="72">
        <f t="shared" si="12"/>
        <v>32</v>
      </c>
      <c r="C44" s="73">
        <f t="shared" si="13"/>
        <v>3572361.7004661341</v>
      </c>
      <c r="D44" s="73">
        <f t="shared" si="0"/>
        <v>17266.414885586317</v>
      </c>
      <c r="E44" s="73">
        <f t="shared" si="16"/>
        <v>4443.4475231077631</v>
      </c>
      <c r="F44" s="142">
        <f t="shared" si="14"/>
        <v>21709.86240869408</v>
      </c>
      <c r="G44" s="152"/>
      <c r="H44" s="153"/>
      <c r="I44" s="73">
        <f t="shared" si="4"/>
        <v>21709.86240869408</v>
      </c>
      <c r="J44" s="76"/>
      <c r="K44" s="4"/>
      <c r="L44" s="5"/>
      <c r="M44" s="6"/>
      <c r="N44" s="63" t="str">
        <f t="shared" si="1"/>
        <v/>
      </c>
      <c r="O44" s="8"/>
      <c r="P44" s="64">
        <f t="shared" si="2"/>
        <v>0</v>
      </c>
      <c r="Q44" s="64">
        <f t="shared" si="5"/>
        <v>2</v>
      </c>
      <c r="R44" s="65">
        <f t="shared" si="15"/>
        <v>329</v>
      </c>
      <c r="S44" s="77">
        <f t="shared" si="17"/>
        <v>4.8333333333333336E-3</v>
      </c>
      <c r="T44" s="67"/>
      <c r="U44" s="68">
        <f t="shared" si="18"/>
        <v>3700000</v>
      </c>
      <c r="V44" s="69">
        <f t="shared" si="19"/>
        <v>360</v>
      </c>
      <c r="W44" s="69"/>
      <c r="X44" s="70">
        <f t="shared" si="8"/>
        <v>45507</v>
      </c>
      <c r="Y44" s="70">
        <f t="shared" si="9"/>
        <v>45537</v>
      </c>
      <c r="Z44" s="71" t="str">
        <f t="shared" si="10"/>
        <v>03.08.2024</v>
      </c>
      <c r="AA44" s="71" t="str">
        <f t="shared" si="11"/>
        <v>02.09.2024</v>
      </c>
      <c r="AB44" s="71"/>
      <c r="AC44" s="71"/>
      <c r="AD44" s="71"/>
      <c r="AE44" s="71"/>
      <c r="AF44" s="71"/>
      <c r="AG44" s="71"/>
      <c r="AH44" s="71"/>
    </row>
    <row r="45" spans="1:34" s="64" customFormat="1" x14ac:dyDescent="0.2">
      <c r="A45" s="7" t="str">
        <f t="shared" si="3"/>
        <v>03.09.2024 - 02.10.2024</v>
      </c>
      <c r="B45" s="72">
        <f t="shared" si="12"/>
        <v>33</v>
      </c>
      <c r="C45" s="73">
        <f t="shared" si="13"/>
        <v>3567918.2529430264</v>
      </c>
      <c r="D45" s="73">
        <f t="shared" si="0"/>
        <v>17244.938222557961</v>
      </c>
      <c r="E45" s="73">
        <f t="shared" si="16"/>
        <v>4464.9241861361188</v>
      </c>
      <c r="F45" s="142">
        <f t="shared" si="14"/>
        <v>21709.86240869408</v>
      </c>
      <c r="G45" s="152"/>
      <c r="H45" s="153"/>
      <c r="I45" s="73">
        <f t="shared" si="4"/>
        <v>21709.86240869408</v>
      </c>
      <c r="J45" s="76"/>
      <c r="K45" s="4"/>
      <c r="L45" s="5"/>
      <c r="M45" s="6"/>
      <c r="N45" s="63" t="str">
        <f t="shared" si="1"/>
        <v/>
      </c>
      <c r="O45" s="8"/>
      <c r="P45" s="64">
        <f t="shared" si="2"/>
        <v>0</v>
      </c>
      <c r="Q45" s="64">
        <f t="shared" si="5"/>
        <v>2</v>
      </c>
      <c r="R45" s="65">
        <f t="shared" si="15"/>
        <v>328</v>
      </c>
      <c r="S45" s="77">
        <f t="shared" si="17"/>
        <v>4.8333333333333336E-3</v>
      </c>
      <c r="T45" s="67"/>
      <c r="U45" s="68">
        <f t="shared" si="18"/>
        <v>3700000</v>
      </c>
      <c r="V45" s="69">
        <f t="shared" si="19"/>
        <v>360</v>
      </c>
      <c r="W45" s="69"/>
      <c r="X45" s="70">
        <f t="shared" si="8"/>
        <v>45538</v>
      </c>
      <c r="Y45" s="70">
        <f t="shared" si="9"/>
        <v>45567</v>
      </c>
      <c r="Z45" s="71" t="str">
        <f t="shared" si="10"/>
        <v>03.09.2024</v>
      </c>
      <c r="AA45" s="71" t="str">
        <f t="shared" si="11"/>
        <v>02.10.2024</v>
      </c>
      <c r="AB45" s="71"/>
      <c r="AC45" s="71"/>
      <c r="AD45" s="71"/>
      <c r="AE45" s="71"/>
      <c r="AF45" s="71"/>
      <c r="AG45" s="71"/>
      <c r="AH45" s="71"/>
    </row>
    <row r="46" spans="1:34" s="64" customFormat="1" x14ac:dyDescent="0.2">
      <c r="A46" s="7" t="str">
        <f t="shared" si="3"/>
        <v>03.10.2024 - 02.11.2024</v>
      </c>
      <c r="B46" s="72">
        <f t="shared" si="12"/>
        <v>34</v>
      </c>
      <c r="C46" s="73">
        <f t="shared" si="13"/>
        <v>3563453.3287568903</v>
      </c>
      <c r="D46" s="73">
        <f t="shared" si="0"/>
        <v>17223.357755658304</v>
      </c>
      <c r="E46" s="73">
        <f t="shared" si="16"/>
        <v>4486.5046530357758</v>
      </c>
      <c r="F46" s="142">
        <f t="shared" si="14"/>
        <v>21709.86240869408</v>
      </c>
      <c r="G46" s="152"/>
      <c r="H46" s="153"/>
      <c r="I46" s="73">
        <f t="shared" si="4"/>
        <v>21709.86240869408</v>
      </c>
      <c r="J46" s="76"/>
      <c r="K46" s="4"/>
      <c r="L46" s="5"/>
      <c r="M46" s="6"/>
      <c r="N46" s="63" t="str">
        <f t="shared" si="1"/>
        <v/>
      </c>
      <c r="O46" s="8"/>
      <c r="P46" s="64">
        <f t="shared" si="2"/>
        <v>0</v>
      </c>
      <c r="Q46" s="64">
        <f t="shared" si="5"/>
        <v>2</v>
      </c>
      <c r="R46" s="65">
        <f t="shared" si="15"/>
        <v>327</v>
      </c>
      <c r="S46" s="77">
        <f t="shared" si="17"/>
        <v>4.8333333333333336E-3</v>
      </c>
      <c r="T46" s="67"/>
      <c r="U46" s="68">
        <f t="shared" si="18"/>
        <v>3700000</v>
      </c>
      <c r="V46" s="69">
        <f t="shared" si="19"/>
        <v>360</v>
      </c>
      <c r="W46" s="69"/>
      <c r="X46" s="70">
        <f t="shared" si="8"/>
        <v>45568</v>
      </c>
      <c r="Y46" s="70">
        <f t="shared" si="9"/>
        <v>45598</v>
      </c>
      <c r="Z46" s="71" t="str">
        <f t="shared" si="10"/>
        <v>03.10.2024</v>
      </c>
      <c r="AA46" s="71" t="str">
        <f t="shared" si="11"/>
        <v>02.11.2024</v>
      </c>
      <c r="AB46" s="71"/>
      <c r="AC46" s="71"/>
      <c r="AD46" s="71"/>
      <c r="AE46" s="71"/>
      <c r="AF46" s="71"/>
      <c r="AG46" s="71"/>
      <c r="AH46" s="71"/>
    </row>
    <row r="47" spans="1:34" s="64" customFormat="1" x14ac:dyDescent="0.2">
      <c r="A47" s="7" t="str">
        <f t="shared" si="3"/>
        <v>03.11.2024 - 02.12.2024</v>
      </c>
      <c r="B47" s="72">
        <f t="shared" si="12"/>
        <v>35</v>
      </c>
      <c r="C47" s="73">
        <f t="shared" si="13"/>
        <v>3558966.8241038546</v>
      </c>
      <c r="D47" s="73">
        <f t="shared" si="0"/>
        <v>17201.672983168632</v>
      </c>
      <c r="E47" s="73">
        <f t="shared" si="16"/>
        <v>4508.1894255254483</v>
      </c>
      <c r="F47" s="142">
        <f t="shared" si="14"/>
        <v>21709.86240869408</v>
      </c>
      <c r="G47" s="152"/>
      <c r="H47" s="153"/>
      <c r="I47" s="73">
        <f t="shared" si="4"/>
        <v>21709.86240869408</v>
      </c>
      <c r="J47" s="76"/>
      <c r="K47" s="4"/>
      <c r="L47" s="5"/>
      <c r="M47" s="6"/>
      <c r="N47" s="63" t="str">
        <f t="shared" si="1"/>
        <v/>
      </c>
      <c r="O47" s="8"/>
      <c r="P47" s="64">
        <f t="shared" si="2"/>
        <v>0</v>
      </c>
      <c r="Q47" s="64">
        <f t="shared" si="5"/>
        <v>2</v>
      </c>
      <c r="R47" s="65">
        <f t="shared" si="15"/>
        <v>326</v>
      </c>
      <c r="S47" s="77">
        <f t="shared" si="17"/>
        <v>4.8333333333333336E-3</v>
      </c>
      <c r="T47" s="67"/>
      <c r="U47" s="68">
        <f t="shared" si="18"/>
        <v>3700000</v>
      </c>
      <c r="V47" s="69">
        <f t="shared" si="19"/>
        <v>360</v>
      </c>
      <c r="W47" s="69"/>
      <c r="X47" s="70">
        <f t="shared" si="8"/>
        <v>45599</v>
      </c>
      <c r="Y47" s="70">
        <f t="shared" si="9"/>
        <v>45628</v>
      </c>
      <c r="Z47" s="71" t="str">
        <f t="shared" si="10"/>
        <v>03.11.2024</v>
      </c>
      <c r="AA47" s="71" t="str">
        <f t="shared" si="11"/>
        <v>02.12.2024</v>
      </c>
      <c r="AB47" s="71"/>
      <c r="AC47" s="71"/>
      <c r="AD47" s="71"/>
      <c r="AE47" s="71"/>
      <c r="AF47" s="71"/>
      <c r="AG47" s="71"/>
      <c r="AH47" s="71"/>
    </row>
    <row r="48" spans="1:34" s="64" customFormat="1" x14ac:dyDescent="0.2">
      <c r="A48" s="7" t="str">
        <f t="shared" si="3"/>
        <v>03.12.2024 - 02.01.2025</v>
      </c>
      <c r="B48" s="72">
        <f t="shared" si="12"/>
        <v>36</v>
      </c>
      <c r="C48" s="73">
        <f t="shared" si="13"/>
        <v>3554458.6346783293</v>
      </c>
      <c r="D48" s="73">
        <f t="shared" si="0"/>
        <v>17179.883400945258</v>
      </c>
      <c r="E48" s="73">
        <f t="shared" si="16"/>
        <v>4529.9790077488215</v>
      </c>
      <c r="F48" s="142">
        <f t="shared" si="14"/>
        <v>21709.86240869408</v>
      </c>
      <c r="G48" s="152"/>
      <c r="H48" s="153"/>
      <c r="I48" s="73">
        <f t="shared" si="4"/>
        <v>21709.86240869408</v>
      </c>
      <c r="J48" s="76"/>
      <c r="K48" s="4"/>
      <c r="L48" s="5"/>
      <c r="M48" s="6"/>
      <c r="N48" s="63" t="str">
        <f t="shared" si="1"/>
        <v/>
      </c>
      <c r="O48" s="8"/>
      <c r="P48" s="64">
        <f t="shared" si="2"/>
        <v>0</v>
      </c>
      <c r="Q48" s="64">
        <f t="shared" si="5"/>
        <v>2</v>
      </c>
      <c r="R48" s="65">
        <f t="shared" si="15"/>
        <v>325</v>
      </c>
      <c r="S48" s="77">
        <f t="shared" si="17"/>
        <v>4.8333333333333336E-3</v>
      </c>
      <c r="T48" s="67"/>
      <c r="U48" s="68">
        <f t="shared" si="18"/>
        <v>3700000</v>
      </c>
      <c r="V48" s="69">
        <f t="shared" si="19"/>
        <v>360</v>
      </c>
      <c r="W48" s="69"/>
      <c r="X48" s="70">
        <f t="shared" si="8"/>
        <v>45629</v>
      </c>
      <c r="Y48" s="70">
        <f t="shared" si="9"/>
        <v>45659</v>
      </c>
      <c r="Z48" s="71" t="str">
        <f t="shared" si="10"/>
        <v>03.12.2024</v>
      </c>
      <c r="AA48" s="71" t="str">
        <f t="shared" si="11"/>
        <v>02.01.2025</v>
      </c>
      <c r="AB48" s="71"/>
      <c r="AC48" s="71"/>
      <c r="AD48" s="71"/>
      <c r="AE48" s="71"/>
      <c r="AF48" s="71"/>
      <c r="AG48" s="71"/>
      <c r="AH48" s="71"/>
    </row>
    <row r="49" spans="1:34" s="64" customFormat="1" x14ac:dyDescent="0.2">
      <c r="A49" s="7" t="str">
        <f t="shared" si="3"/>
        <v>03.01.2025 - 02.02.2025</v>
      </c>
      <c r="B49" s="72">
        <f t="shared" si="12"/>
        <v>37</v>
      </c>
      <c r="C49" s="73">
        <f t="shared" si="13"/>
        <v>3549928.6556705805</v>
      </c>
      <c r="D49" s="73">
        <f t="shared" si="0"/>
        <v>17157.988502407807</v>
      </c>
      <c r="E49" s="73">
        <f t="shared" si="16"/>
        <v>4551.8739062862733</v>
      </c>
      <c r="F49" s="142">
        <f t="shared" si="14"/>
        <v>21709.86240869408</v>
      </c>
      <c r="G49" s="152"/>
      <c r="H49" s="153"/>
      <c r="I49" s="73">
        <f t="shared" si="4"/>
        <v>21709.86240869408</v>
      </c>
      <c r="J49" s="76"/>
      <c r="K49" s="4"/>
      <c r="L49" s="5"/>
      <c r="M49" s="6"/>
      <c r="N49" s="63" t="str">
        <f t="shared" si="1"/>
        <v/>
      </c>
      <c r="O49" s="8"/>
      <c r="P49" s="64">
        <f t="shared" si="2"/>
        <v>0</v>
      </c>
      <c r="Q49" s="64">
        <f t="shared" si="5"/>
        <v>2</v>
      </c>
      <c r="R49" s="65">
        <f t="shared" si="15"/>
        <v>324</v>
      </c>
      <c r="S49" s="77">
        <f t="shared" si="17"/>
        <v>4.8333333333333336E-3</v>
      </c>
      <c r="T49" s="67"/>
      <c r="U49" s="68">
        <f t="shared" si="18"/>
        <v>3700000</v>
      </c>
      <c r="V49" s="69">
        <f t="shared" si="19"/>
        <v>360</v>
      </c>
      <c r="W49" s="69"/>
      <c r="X49" s="70">
        <f t="shared" si="8"/>
        <v>45660</v>
      </c>
      <c r="Y49" s="70">
        <f t="shared" si="9"/>
        <v>45690</v>
      </c>
      <c r="Z49" s="71" t="str">
        <f t="shared" si="10"/>
        <v>03.01.2025</v>
      </c>
      <c r="AA49" s="71" t="str">
        <f t="shared" si="11"/>
        <v>02.02.2025</v>
      </c>
      <c r="AB49" s="71"/>
      <c r="AC49" s="71"/>
      <c r="AD49" s="71"/>
      <c r="AE49" s="71"/>
      <c r="AF49" s="71"/>
      <c r="AG49" s="71"/>
      <c r="AH49" s="71"/>
    </row>
    <row r="50" spans="1:34" s="64" customFormat="1" x14ac:dyDescent="0.2">
      <c r="A50" s="7" t="str">
        <f t="shared" si="3"/>
        <v>03.02.2025 - 02.03.2025</v>
      </c>
      <c r="B50" s="72">
        <f t="shared" si="12"/>
        <v>38</v>
      </c>
      <c r="C50" s="73">
        <f t="shared" si="13"/>
        <v>3545376.781764294</v>
      </c>
      <c r="D50" s="73">
        <f t="shared" si="0"/>
        <v>17135.987778527422</v>
      </c>
      <c r="E50" s="73">
        <f t="shared" si="16"/>
        <v>4573.8746301666579</v>
      </c>
      <c r="F50" s="142">
        <f t="shared" si="14"/>
        <v>21709.86240869408</v>
      </c>
      <c r="G50" s="152"/>
      <c r="H50" s="153"/>
      <c r="I50" s="73">
        <f t="shared" si="4"/>
        <v>21709.86240869408</v>
      </c>
      <c r="J50" s="76"/>
      <c r="K50" s="4"/>
      <c r="L50" s="5"/>
      <c r="M50" s="6"/>
      <c r="N50" s="63" t="str">
        <f t="shared" si="1"/>
        <v/>
      </c>
      <c r="O50" s="8"/>
      <c r="P50" s="64">
        <f t="shared" si="2"/>
        <v>0</v>
      </c>
      <c r="Q50" s="64">
        <f t="shared" si="5"/>
        <v>2</v>
      </c>
      <c r="R50" s="65">
        <f t="shared" si="15"/>
        <v>323</v>
      </c>
      <c r="S50" s="77">
        <f t="shared" si="17"/>
        <v>4.8333333333333336E-3</v>
      </c>
      <c r="T50" s="67"/>
      <c r="U50" s="68">
        <f t="shared" si="18"/>
        <v>3700000</v>
      </c>
      <c r="V50" s="69">
        <f t="shared" si="19"/>
        <v>360</v>
      </c>
      <c r="W50" s="69"/>
      <c r="X50" s="70">
        <f t="shared" si="8"/>
        <v>45691</v>
      </c>
      <c r="Y50" s="70">
        <f t="shared" si="9"/>
        <v>45718</v>
      </c>
      <c r="Z50" s="71" t="str">
        <f t="shared" si="10"/>
        <v>03.02.2025</v>
      </c>
      <c r="AA50" s="71" t="str">
        <f t="shared" si="11"/>
        <v>02.03.2025</v>
      </c>
      <c r="AB50" s="71"/>
      <c r="AC50" s="71"/>
      <c r="AD50" s="71"/>
      <c r="AE50" s="71"/>
      <c r="AF50" s="71"/>
      <c r="AG50" s="71"/>
      <c r="AH50" s="71"/>
    </row>
    <row r="51" spans="1:34" s="64" customFormat="1" x14ac:dyDescent="0.2">
      <c r="A51" s="7" t="str">
        <f t="shared" si="3"/>
        <v>03.03.2025 - 02.04.2025</v>
      </c>
      <c r="B51" s="72">
        <f t="shared" si="12"/>
        <v>39</v>
      </c>
      <c r="C51" s="73">
        <f t="shared" si="13"/>
        <v>3540802.9071341273</v>
      </c>
      <c r="D51" s="73">
        <f t="shared" si="0"/>
        <v>17113.880717814951</v>
      </c>
      <c r="E51" s="73">
        <f t="shared" si="16"/>
        <v>4595.981690879129</v>
      </c>
      <c r="F51" s="142">
        <f t="shared" si="14"/>
        <v>21709.86240869408</v>
      </c>
      <c r="G51" s="152"/>
      <c r="H51" s="153"/>
      <c r="I51" s="73">
        <f t="shared" si="4"/>
        <v>21709.86240869408</v>
      </c>
      <c r="J51" s="76"/>
      <c r="K51" s="4"/>
      <c r="L51" s="5"/>
      <c r="M51" s="6"/>
      <c r="N51" s="63" t="str">
        <f t="shared" si="1"/>
        <v/>
      </c>
      <c r="O51" s="8"/>
      <c r="P51" s="64">
        <f t="shared" si="2"/>
        <v>0</v>
      </c>
      <c r="Q51" s="64">
        <f t="shared" si="5"/>
        <v>2</v>
      </c>
      <c r="R51" s="65">
        <f t="shared" si="15"/>
        <v>322</v>
      </c>
      <c r="S51" s="77">
        <f t="shared" si="17"/>
        <v>4.8333333333333336E-3</v>
      </c>
      <c r="T51" s="67"/>
      <c r="U51" s="68">
        <f t="shared" si="18"/>
        <v>3700000</v>
      </c>
      <c r="V51" s="69">
        <f t="shared" si="19"/>
        <v>360</v>
      </c>
      <c r="W51" s="69"/>
      <c r="X51" s="70">
        <f t="shared" si="8"/>
        <v>45719</v>
      </c>
      <c r="Y51" s="70">
        <f t="shared" si="9"/>
        <v>45749</v>
      </c>
      <c r="Z51" s="71" t="str">
        <f t="shared" si="10"/>
        <v>03.03.2025</v>
      </c>
      <c r="AA51" s="71" t="str">
        <f t="shared" si="11"/>
        <v>02.04.2025</v>
      </c>
      <c r="AB51" s="71"/>
      <c r="AC51" s="71"/>
      <c r="AD51" s="71"/>
      <c r="AE51" s="71"/>
      <c r="AF51" s="71"/>
      <c r="AG51" s="71"/>
      <c r="AH51" s="71"/>
    </row>
    <row r="52" spans="1:34" s="64" customFormat="1" x14ac:dyDescent="0.2">
      <c r="A52" s="7" t="str">
        <f t="shared" si="3"/>
        <v>03.04.2025 - 02.05.2025</v>
      </c>
      <c r="B52" s="72">
        <f t="shared" si="12"/>
        <v>40</v>
      </c>
      <c r="C52" s="73">
        <f t="shared" si="13"/>
        <v>3536206.9254432484</v>
      </c>
      <c r="D52" s="73">
        <f t="shared" si="0"/>
        <v>17091.666806309033</v>
      </c>
      <c r="E52" s="73">
        <f t="shared" si="16"/>
        <v>4618.1956023850471</v>
      </c>
      <c r="F52" s="142">
        <f t="shared" si="14"/>
        <v>21709.86240869408</v>
      </c>
      <c r="G52" s="152"/>
      <c r="H52" s="153"/>
      <c r="I52" s="73">
        <f t="shared" si="4"/>
        <v>21709.86240869408</v>
      </c>
      <c r="J52" s="76"/>
      <c r="K52" s="4"/>
      <c r="L52" s="5"/>
      <c r="M52" s="6"/>
      <c r="N52" s="63" t="str">
        <f t="shared" si="1"/>
        <v/>
      </c>
      <c r="O52" s="8"/>
      <c r="P52" s="64">
        <f t="shared" si="2"/>
        <v>0</v>
      </c>
      <c r="Q52" s="64">
        <f t="shared" si="5"/>
        <v>2</v>
      </c>
      <c r="R52" s="65">
        <f t="shared" si="15"/>
        <v>321</v>
      </c>
      <c r="S52" s="77">
        <f t="shared" si="17"/>
        <v>4.8333333333333336E-3</v>
      </c>
      <c r="T52" s="67"/>
      <c r="U52" s="68">
        <f t="shared" si="18"/>
        <v>3700000</v>
      </c>
      <c r="V52" s="69">
        <f t="shared" si="19"/>
        <v>360</v>
      </c>
      <c r="W52" s="69"/>
      <c r="X52" s="70">
        <f t="shared" si="8"/>
        <v>45750</v>
      </c>
      <c r="Y52" s="70">
        <f t="shared" si="9"/>
        <v>45779</v>
      </c>
      <c r="Z52" s="71" t="str">
        <f t="shared" si="10"/>
        <v>03.04.2025</v>
      </c>
      <c r="AA52" s="71" t="str">
        <f t="shared" si="11"/>
        <v>02.05.2025</v>
      </c>
      <c r="AB52" s="71"/>
      <c r="AC52" s="71"/>
      <c r="AD52" s="71"/>
      <c r="AE52" s="71"/>
      <c r="AF52" s="71"/>
      <c r="AG52" s="71"/>
      <c r="AH52" s="71"/>
    </row>
    <row r="53" spans="1:34" s="64" customFormat="1" x14ac:dyDescent="0.2">
      <c r="A53" s="7" t="str">
        <f t="shared" si="3"/>
        <v>03.05.2025 - 02.06.2025</v>
      </c>
      <c r="B53" s="72">
        <f t="shared" si="12"/>
        <v>41</v>
      </c>
      <c r="C53" s="73">
        <f t="shared" si="13"/>
        <v>3531588.7298408635</v>
      </c>
      <c r="D53" s="73">
        <f t="shared" si="0"/>
        <v>17069.345527564175</v>
      </c>
      <c r="E53" s="73">
        <f t="shared" si="16"/>
        <v>4640.5168811299045</v>
      </c>
      <c r="F53" s="142">
        <f t="shared" si="14"/>
        <v>21709.86240869408</v>
      </c>
      <c r="G53" s="152"/>
      <c r="H53" s="153"/>
      <c r="I53" s="73">
        <f t="shared" si="4"/>
        <v>21709.86240869408</v>
      </c>
      <c r="J53" s="76"/>
      <c r="K53" s="4"/>
      <c r="L53" s="5"/>
      <c r="M53" s="6"/>
      <c r="N53" s="63" t="str">
        <f t="shared" si="1"/>
        <v/>
      </c>
      <c r="O53" s="8"/>
      <c r="P53" s="64">
        <f t="shared" si="2"/>
        <v>0</v>
      </c>
      <c r="Q53" s="64">
        <f t="shared" si="5"/>
        <v>2</v>
      </c>
      <c r="R53" s="65">
        <f t="shared" si="15"/>
        <v>320</v>
      </c>
      <c r="S53" s="77">
        <f t="shared" si="17"/>
        <v>4.8333333333333336E-3</v>
      </c>
      <c r="T53" s="67"/>
      <c r="U53" s="68">
        <f t="shared" si="18"/>
        <v>3700000</v>
      </c>
      <c r="V53" s="69">
        <f t="shared" si="19"/>
        <v>360</v>
      </c>
      <c r="W53" s="69"/>
      <c r="X53" s="70">
        <f t="shared" si="8"/>
        <v>45780</v>
      </c>
      <c r="Y53" s="70">
        <f t="shared" si="9"/>
        <v>45810</v>
      </c>
      <c r="Z53" s="71" t="str">
        <f t="shared" si="10"/>
        <v>03.05.2025</v>
      </c>
      <c r="AA53" s="71" t="str">
        <f t="shared" si="11"/>
        <v>02.06.2025</v>
      </c>
      <c r="AB53" s="71"/>
      <c r="AC53" s="71"/>
      <c r="AD53" s="71"/>
      <c r="AE53" s="71"/>
      <c r="AF53" s="71"/>
      <c r="AG53" s="71"/>
      <c r="AH53" s="71"/>
    </row>
    <row r="54" spans="1:34" s="64" customFormat="1" x14ac:dyDescent="0.2">
      <c r="A54" s="7" t="str">
        <f t="shared" si="3"/>
        <v>03.06.2025 - 02.07.2025</v>
      </c>
      <c r="B54" s="72">
        <f t="shared" si="12"/>
        <v>42</v>
      </c>
      <c r="C54" s="73">
        <f t="shared" si="13"/>
        <v>3526948.2129597338</v>
      </c>
      <c r="D54" s="73">
        <f t="shared" si="0"/>
        <v>17046.916362638713</v>
      </c>
      <c r="E54" s="73">
        <f t="shared" si="16"/>
        <v>4662.9460460553673</v>
      </c>
      <c r="F54" s="142">
        <f t="shared" si="14"/>
        <v>21709.86240869408</v>
      </c>
      <c r="G54" s="152"/>
      <c r="H54" s="153"/>
      <c r="I54" s="73">
        <f t="shared" si="4"/>
        <v>21709.86240869408</v>
      </c>
      <c r="J54" s="76"/>
      <c r="K54" s="4"/>
      <c r="L54" s="5"/>
      <c r="M54" s="6"/>
      <c r="N54" s="63" t="str">
        <f t="shared" si="1"/>
        <v/>
      </c>
      <c r="O54" s="8"/>
      <c r="P54" s="64">
        <f t="shared" si="2"/>
        <v>0</v>
      </c>
      <c r="Q54" s="64">
        <f t="shared" si="5"/>
        <v>2</v>
      </c>
      <c r="R54" s="65">
        <f t="shared" si="15"/>
        <v>319</v>
      </c>
      <c r="S54" s="77">
        <f t="shared" si="17"/>
        <v>4.8333333333333336E-3</v>
      </c>
      <c r="T54" s="67"/>
      <c r="U54" s="68">
        <f t="shared" si="18"/>
        <v>3700000</v>
      </c>
      <c r="V54" s="69">
        <f t="shared" si="19"/>
        <v>360</v>
      </c>
      <c r="W54" s="69"/>
      <c r="X54" s="70">
        <f t="shared" si="8"/>
        <v>45811</v>
      </c>
      <c r="Y54" s="70">
        <f t="shared" si="9"/>
        <v>45840</v>
      </c>
      <c r="Z54" s="71" t="str">
        <f t="shared" si="10"/>
        <v>03.06.2025</v>
      </c>
      <c r="AA54" s="71" t="str">
        <f t="shared" si="11"/>
        <v>02.07.2025</v>
      </c>
      <c r="AB54" s="71"/>
      <c r="AC54" s="71"/>
      <c r="AD54" s="71"/>
      <c r="AE54" s="71"/>
      <c r="AF54" s="71"/>
      <c r="AG54" s="71"/>
      <c r="AH54" s="71"/>
    </row>
    <row r="55" spans="1:34" s="64" customFormat="1" x14ac:dyDescent="0.2">
      <c r="A55" s="7" t="str">
        <f t="shared" si="3"/>
        <v>03.07.2025 - 02.08.2025</v>
      </c>
      <c r="B55" s="72">
        <f t="shared" si="12"/>
        <v>43</v>
      </c>
      <c r="C55" s="73">
        <f t="shared" si="13"/>
        <v>3522285.2669136785</v>
      </c>
      <c r="D55" s="73">
        <f t="shared" si="0"/>
        <v>17024.378790082781</v>
      </c>
      <c r="E55" s="73">
        <f t="shared" si="16"/>
        <v>4685.4836186112989</v>
      </c>
      <c r="F55" s="142">
        <f t="shared" si="14"/>
        <v>21709.86240869408</v>
      </c>
      <c r="G55" s="152"/>
      <c r="H55" s="153"/>
      <c r="I55" s="73">
        <f t="shared" si="4"/>
        <v>21709.86240869408</v>
      </c>
      <c r="J55" s="76"/>
      <c r="K55" s="4"/>
      <c r="L55" s="5"/>
      <c r="M55" s="6"/>
      <c r="N55" s="63" t="str">
        <f t="shared" si="1"/>
        <v/>
      </c>
      <c r="O55" s="8"/>
      <c r="P55" s="64">
        <f t="shared" si="2"/>
        <v>0</v>
      </c>
      <c r="Q55" s="64">
        <f t="shared" si="5"/>
        <v>2</v>
      </c>
      <c r="R55" s="65">
        <f t="shared" si="15"/>
        <v>318</v>
      </c>
      <c r="S55" s="77">
        <f t="shared" si="17"/>
        <v>4.8333333333333336E-3</v>
      </c>
      <c r="T55" s="67"/>
      <c r="U55" s="68">
        <f t="shared" si="18"/>
        <v>3700000</v>
      </c>
      <c r="V55" s="69">
        <f t="shared" si="19"/>
        <v>360</v>
      </c>
      <c r="W55" s="69"/>
      <c r="X55" s="70">
        <f t="shared" si="8"/>
        <v>45841</v>
      </c>
      <c r="Y55" s="70">
        <f t="shared" si="9"/>
        <v>45871</v>
      </c>
      <c r="Z55" s="71" t="str">
        <f t="shared" si="10"/>
        <v>03.07.2025</v>
      </c>
      <c r="AA55" s="71" t="str">
        <f t="shared" si="11"/>
        <v>02.08.2025</v>
      </c>
      <c r="AB55" s="71"/>
      <c r="AC55" s="71"/>
      <c r="AD55" s="71"/>
      <c r="AE55" s="71"/>
      <c r="AF55" s="71"/>
      <c r="AG55" s="71"/>
      <c r="AH55" s="71"/>
    </row>
    <row r="56" spans="1:34" s="64" customFormat="1" x14ac:dyDescent="0.2">
      <c r="A56" s="7" t="str">
        <f t="shared" si="3"/>
        <v>03.08.2025 - 02.09.2025</v>
      </c>
      <c r="B56" s="72">
        <f t="shared" si="12"/>
        <v>44</v>
      </c>
      <c r="C56" s="73">
        <f t="shared" si="13"/>
        <v>3517599.783295067</v>
      </c>
      <c r="D56" s="73">
        <f t="shared" si="0"/>
        <v>17001.732285926159</v>
      </c>
      <c r="E56" s="73">
        <f t="shared" si="16"/>
        <v>4708.1301227679214</v>
      </c>
      <c r="F56" s="142">
        <f t="shared" si="14"/>
        <v>21709.86240869408</v>
      </c>
      <c r="G56" s="152"/>
      <c r="H56" s="153"/>
      <c r="I56" s="73">
        <f t="shared" si="4"/>
        <v>21709.86240869408</v>
      </c>
      <c r="J56" s="76"/>
      <c r="K56" s="4"/>
      <c r="L56" s="5"/>
      <c r="M56" s="6"/>
      <c r="N56" s="63" t="str">
        <f t="shared" si="1"/>
        <v/>
      </c>
      <c r="O56" s="8"/>
      <c r="P56" s="64">
        <f t="shared" si="2"/>
        <v>0</v>
      </c>
      <c r="Q56" s="64">
        <f t="shared" si="5"/>
        <v>2</v>
      </c>
      <c r="R56" s="65">
        <f t="shared" si="15"/>
        <v>317</v>
      </c>
      <c r="S56" s="77">
        <f t="shared" si="17"/>
        <v>4.8333333333333336E-3</v>
      </c>
      <c r="T56" s="67"/>
      <c r="U56" s="68">
        <f t="shared" si="18"/>
        <v>3700000</v>
      </c>
      <c r="V56" s="69">
        <f t="shared" si="19"/>
        <v>360</v>
      </c>
      <c r="W56" s="69"/>
      <c r="X56" s="70">
        <f t="shared" si="8"/>
        <v>45872</v>
      </c>
      <c r="Y56" s="70">
        <f t="shared" si="9"/>
        <v>45902</v>
      </c>
      <c r="Z56" s="71" t="str">
        <f t="shared" si="10"/>
        <v>03.08.2025</v>
      </c>
      <c r="AA56" s="71" t="str">
        <f t="shared" si="11"/>
        <v>02.09.2025</v>
      </c>
      <c r="AB56" s="71"/>
      <c r="AC56" s="71"/>
      <c r="AD56" s="71"/>
      <c r="AE56" s="71"/>
      <c r="AF56" s="71"/>
      <c r="AG56" s="71"/>
      <c r="AH56" s="71"/>
    </row>
    <row r="57" spans="1:34" s="64" customFormat="1" x14ac:dyDescent="0.2">
      <c r="A57" s="7" t="str">
        <f t="shared" si="3"/>
        <v>03.09.2025 - 02.10.2025</v>
      </c>
      <c r="B57" s="72">
        <f t="shared" si="12"/>
        <v>45</v>
      </c>
      <c r="C57" s="73">
        <f t="shared" si="13"/>
        <v>3512891.6531722993</v>
      </c>
      <c r="D57" s="73">
        <f t="shared" si="0"/>
        <v>16978.976323666113</v>
      </c>
      <c r="E57" s="73">
        <f t="shared" si="16"/>
        <v>4730.8860850279671</v>
      </c>
      <c r="F57" s="142">
        <f t="shared" si="14"/>
        <v>21709.86240869408</v>
      </c>
      <c r="G57" s="152"/>
      <c r="H57" s="153"/>
      <c r="I57" s="73">
        <f t="shared" si="4"/>
        <v>21709.86240869408</v>
      </c>
      <c r="J57" s="76"/>
      <c r="K57" s="4"/>
      <c r="L57" s="5"/>
      <c r="M57" s="6"/>
      <c r="N57" s="63" t="str">
        <f t="shared" si="1"/>
        <v/>
      </c>
      <c r="O57" s="8"/>
      <c r="P57" s="64">
        <f t="shared" si="2"/>
        <v>0</v>
      </c>
      <c r="Q57" s="64">
        <f t="shared" si="5"/>
        <v>2</v>
      </c>
      <c r="R57" s="65">
        <f t="shared" si="15"/>
        <v>316</v>
      </c>
      <c r="S57" s="77">
        <f t="shared" si="17"/>
        <v>4.8333333333333336E-3</v>
      </c>
      <c r="T57" s="67"/>
      <c r="U57" s="68">
        <f t="shared" si="18"/>
        <v>3700000</v>
      </c>
      <c r="V57" s="69">
        <f t="shared" si="19"/>
        <v>360</v>
      </c>
      <c r="W57" s="69"/>
      <c r="X57" s="70">
        <f t="shared" si="8"/>
        <v>45903</v>
      </c>
      <c r="Y57" s="70">
        <f t="shared" si="9"/>
        <v>45932</v>
      </c>
      <c r="Z57" s="71" t="str">
        <f t="shared" si="10"/>
        <v>03.09.2025</v>
      </c>
      <c r="AA57" s="71" t="str">
        <f t="shared" si="11"/>
        <v>02.10.2025</v>
      </c>
      <c r="AB57" s="71"/>
      <c r="AC57" s="71"/>
      <c r="AD57" s="71"/>
      <c r="AE57" s="71"/>
      <c r="AF57" s="71"/>
      <c r="AG57" s="71"/>
      <c r="AH57" s="71"/>
    </row>
    <row r="58" spans="1:34" s="64" customFormat="1" x14ac:dyDescent="0.2">
      <c r="A58" s="7" t="str">
        <f t="shared" si="3"/>
        <v>03.10.2025 - 02.11.2025</v>
      </c>
      <c r="B58" s="72">
        <f t="shared" si="12"/>
        <v>46</v>
      </c>
      <c r="C58" s="73">
        <f t="shared" si="13"/>
        <v>3508160.7670872714</v>
      </c>
      <c r="D58" s="73">
        <f t="shared" si="0"/>
        <v>16956.110374255146</v>
      </c>
      <c r="E58" s="73">
        <f t="shared" si="16"/>
        <v>4753.7520344389341</v>
      </c>
      <c r="F58" s="142">
        <f t="shared" si="14"/>
        <v>21709.86240869408</v>
      </c>
      <c r="G58" s="152"/>
      <c r="H58" s="153"/>
      <c r="I58" s="73">
        <f t="shared" si="4"/>
        <v>21709.86240869408</v>
      </c>
      <c r="J58" s="76"/>
      <c r="K58" s="4"/>
      <c r="L58" s="5"/>
      <c r="M58" s="6"/>
      <c r="N58" s="63" t="str">
        <f t="shared" si="1"/>
        <v/>
      </c>
      <c r="O58" s="8"/>
      <c r="P58" s="64">
        <f t="shared" si="2"/>
        <v>0</v>
      </c>
      <c r="Q58" s="64">
        <f t="shared" si="5"/>
        <v>2</v>
      </c>
      <c r="R58" s="65">
        <f t="shared" si="15"/>
        <v>315</v>
      </c>
      <c r="S58" s="77">
        <f t="shared" si="17"/>
        <v>4.8333333333333336E-3</v>
      </c>
      <c r="T58" s="67"/>
      <c r="U58" s="68">
        <f t="shared" si="18"/>
        <v>3700000</v>
      </c>
      <c r="V58" s="69">
        <f t="shared" si="19"/>
        <v>360</v>
      </c>
      <c r="W58" s="69"/>
      <c r="X58" s="70">
        <f t="shared" si="8"/>
        <v>45933</v>
      </c>
      <c r="Y58" s="70">
        <f t="shared" si="9"/>
        <v>45963</v>
      </c>
      <c r="Z58" s="71" t="str">
        <f t="shared" si="10"/>
        <v>03.10.2025</v>
      </c>
      <c r="AA58" s="71" t="str">
        <f t="shared" si="11"/>
        <v>02.11.2025</v>
      </c>
      <c r="AB58" s="71"/>
      <c r="AC58" s="71"/>
      <c r="AD58" s="71"/>
      <c r="AE58" s="71"/>
      <c r="AF58" s="71"/>
      <c r="AG58" s="71"/>
      <c r="AH58" s="71"/>
    </row>
    <row r="59" spans="1:34" s="64" customFormat="1" x14ac:dyDescent="0.2">
      <c r="A59" s="7" t="str">
        <f t="shared" si="3"/>
        <v>03.11.2025 - 02.12.2025</v>
      </c>
      <c r="B59" s="72">
        <f t="shared" si="12"/>
        <v>47</v>
      </c>
      <c r="C59" s="73">
        <f t="shared" si="13"/>
        <v>3503407.0150528327</v>
      </c>
      <c r="D59" s="73">
        <f t="shared" si="0"/>
        <v>16933.133906088693</v>
      </c>
      <c r="E59" s="73">
        <f t="shared" si="16"/>
        <v>4776.7285026053869</v>
      </c>
      <c r="F59" s="142">
        <f t="shared" si="14"/>
        <v>21709.86240869408</v>
      </c>
      <c r="G59" s="152"/>
      <c r="H59" s="153"/>
      <c r="I59" s="73">
        <f t="shared" si="4"/>
        <v>21709.86240869408</v>
      </c>
      <c r="J59" s="76"/>
      <c r="K59" s="4"/>
      <c r="L59" s="5"/>
      <c r="M59" s="6"/>
      <c r="N59" s="63" t="str">
        <f t="shared" si="1"/>
        <v/>
      </c>
      <c r="O59" s="8"/>
      <c r="P59" s="64">
        <f t="shared" si="2"/>
        <v>0</v>
      </c>
      <c r="Q59" s="64">
        <f t="shared" si="5"/>
        <v>2</v>
      </c>
      <c r="R59" s="65">
        <f t="shared" si="15"/>
        <v>314</v>
      </c>
      <c r="S59" s="77">
        <f t="shared" si="17"/>
        <v>4.8333333333333336E-3</v>
      </c>
      <c r="T59" s="67"/>
      <c r="U59" s="68">
        <f t="shared" si="18"/>
        <v>3700000</v>
      </c>
      <c r="V59" s="69">
        <f t="shared" si="19"/>
        <v>360</v>
      </c>
      <c r="W59" s="69"/>
      <c r="X59" s="70">
        <f t="shared" si="8"/>
        <v>45964</v>
      </c>
      <c r="Y59" s="70">
        <f t="shared" si="9"/>
        <v>45993</v>
      </c>
      <c r="Z59" s="71" t="str">
        <f t="shared" si="10"/>
        <v>03.11.2025</v>
      </c>
      <c r="AA59" s="71" t="str">
        <f t="shared" si="11"/>
        <v>02.12.2025</v>
      </c>
      <c r="AB59" s="71"/>
      <c r="AC59" s="71"/>
      <c r="AD59" s="71"/>
      <c r="AE59" s="71"/>
      <c r="AF59" s="71"/>
      <c r="AG59" s="71"/>
      <c r="AH59" s="71"/>
    </row>
    <row r="60" spans="1:34" s="64" customFormat="1" x14ac:dyDescent="0.2">
      <c r="A60" s="7" t="str">
        <f t="shared" si="3"/>
        <v>03.12.2025 - 02.01.2026</v>
      </c>
      <c r="B60" s="72">
        <f t="shared" si="12"/>
        <v>48</v>
      </c>
      <c r="C60" s="73">
        <f t="shared" si="13"/>
        <v>3498630.2865502271</v>
      </c>
      <c r="D60" s="73">
        <f t="shared" si="0"/>
        <v>16910.046384992766</v>
      </c>
      <c r="E60" s="73">
        <f t="shared" si="16"/>
        <v>4799.8160237013144</v>
      </c>
      <c r="F60" s="142">
        <f t="shared" si="14"/>
        <v>21709.86240869408</v>
      </c>
      <c r="G60" s="152"/>
      <c r="H60" s="153"/>
      <c r="I60" s="73">
        <f t="shared" si="4"/>
        <v>21709.86240869408</v>
      </c>
      <c r="J60" s="76"/>
      <c r="K60" s="4"/>
      <c r="L60" s="5"/>
      <c r="M60" s="6"/>
      <c r="N60" s="63" t="str">
        <f t="shared" si="1"/>
        <v/>
      </c>
      <c r="O60" s="8"/>
      <c r="P60" s="64">
        <f t="shared" si="2"/>
        <v>0</v>
      </c>
      <c r="Q60" s="64">
        <f t="shared" si="5"/>
        <v>2</v>
      </c>
      <c r="R60" s="65">
        <f t="shared" si="15"/>
        <v>313</v>
      </c>
      <c r="S60" s="77">
        <f t="shared" si="17"/>
        <v>4.8333333333333336E-3</v>
      </c>
      <c r="T60" s="67"/>
      <c r="U60" s="68">
        <f t="shared" si="18"/>
        <v>3700000</v>
      </c>
      <c r="V60" s="69">
        <f t="shared" si="19"/>
        <v>360</v>
      </c>
      <c r="W60" s="69"/>
      <c r="X60" s="70">
        <f t="shared" si="8"/>
        <v>45994</v>
      </c>
      <c r="Y60" s="70">
        <f t="shared" si="9"/>
        <v>46024</v>
      </c>
      <c r="Z60" s="71" t="str">
        <f t="shared" si="10"/>
        <v>03.12.2025</v>
      </c>
      <c r="AA60" s="71" t="str">
        <f t="shared" si="11"/>
        <v>02.01.2026</v>
      </c>
      <c r="AB60" s="71"/>
      <c r="AC60" s="71"/>
      <c r="AD60" s="71"/>
      <c r="AE60" s="71"/>
      <c r="AF60" s="71"/>
      <c r="AG60" s="71"/>
      <c r="AH60" s="71"/>
    </row>
    <row r="61" spans="1:34" s="64" customFormat="1" x14ac:dyDescent="0.2">
      <c r="A61" s="7" t="str">
        <f t="shared" si="3"/>
        <v>03.01.2026 - 02.02.2026</v>
      </c>
      <c r="B61" s="72">
        <f t="shared" si="12"/>
        <v>49</v>
      </c>
      <c r="C61" s="73">
        <f t="shared" si="13"/>
        <v>3493830.4705265258</v>
      </c>
      <c r="D61" s="73">
        <f t="shared" si="0"/>
        <v>16886.847274211541</v>
      </c>
      <c r="E61" s="73">
        <f t="shared" si="16"/>
        <v>4823.015134482539</v>
      </c>
      <c r="F61" s="142">
        <f t="shared" si="14"/>
        <v>21709.86240869408</v>
      </c>
      <c r="G61" s="152"/>
      <c r="H61" s="153"/>
      <c r="I61" s="73">
        <f t="shared" si="4"/>
        <v>21709.86240869408</v>
      </c>
      <c r="J61" s="76"/>
      <c r="K61" s="4"/>
      <c r="L61" s="5"/>
      <c r="M61" s="6"/>
      <c r="N61" s="63" t="str">
        <f t="shared" si="1"/>
        <v/>
      </c>
      <c r="O61" s="8"/>
      <c r="P61" s="64">
        <f t="shared" si="2"/>
        <v>0</v>
      </c>
      <c r="Q61" s="64">
        <f t="shared" si="5"/>
        <v>2</v>
      </c>
      <c r="R61" s="65">
        <f t="shared" si="15"/>
        <v>312</v>
      </c>
      <c r="S61" s="77">
        <f t="shared" si="17"/>
        <v>4.8333333333333336E-3</v>
      </c>
      <c r="T61" s="67"/>
      <c r="U61" s="68">
        <f t="shared" si="18"/>
        <v>3700000</v>
      </c>
      <c r="V61" s="69">
        <f t="shared" si="19"/>
        <v>360</v>
      </c>
      <c r="W61" s="69"/>
      <c r="X61" s="70">
        <f t="shared" si="8"/>
        <v>46025</v>
      </c>
      <c r="Y61" s="70">
        <f t="shared" si="9"/>
        <v>46055</v>
      </c>
      <c r="Z61" s="71" t="str">
        <f t="shared" si="10"/>
        <v>03.01.2026</v>
      </c>
      <c r="AA61" s="71" t="str">
        <f t="shared" si="11"/>
        <v>02.02.2026</v>
      </c>
      <c r="AB61" s="71"/>
      <c r="AC61" s="71"/>
      <c r="AD61" s="71"/>
      <c r="AE61" s="71"/>
      <c r="AF61" s="71"/>
      <c r="AG61" s="71"/>
      <c r="AH61" s="71"/>
    </row>
    <row r="62" spans="1:34" s="64" customFormat="1" x14ac:dyDescent="0.2">
      <c r="A62" s="7" t="str">
        <f t="shared" si="3"/>
        <v>03.02.2026 - 02.03.2026</v>
      </c>
      <c r="B62" s="72">
        <f t="shared" si="12"/>
        <v>50</v>
      </c>
      <c r="C62" s="73">
        <f t="shared" si="13"/>
        <v>3489007.4553920431</v>
      </c>
      <c r="D62" s="73">
        <f t="shared" si="0"/>
        <v>16863.536034394874</v>
      </c>
      <c r="E62" s="73">
        <f t="shared" si="16"/>
        <v>4846.3263742992058</v>
      </c>
      <c r="F62" s="142">
        <f t="shared" si="14"/>
        <v>21709.86240869408</v>
      </c>
      <c r="G62" s="152"/>
      <c r="H62" s="153"/>
      <c r="I62" s="73">
        <f t="shared" si="4"/>
        <v>21709.86240869408</v>
      </c>
      <c r="J62" s="76"/>
      <c r="K62" s="4"/>
      <c r="L62" s="5"/>
      <c r="M62" s="6"/>
      <c r="N62" s="63" t="str">
        <f t="shared" si="1"/>
        <v/>
      </c>
      <c r="O62" s="8"/>
      <c r="P62" s="64">
        <f t="shared" si="2"/>
        <v>0</v>
      </c>
      <c r="Q62" s="64">
        <f t="shared" si="5"/>
        <v>2</v>
      </c>
      <c r="R62" s="65">
        <f t="shared" si="15"/>
        <v>311</v>
      </c>
      <c r="S62" s="77">
        <f t="shared" si="17"/>
        <v>4.8333333333333336E-3</v>
      </c>
      <c r="T62" s="67"/>
      <c r="U62" s="68">
        <f t="shared" si="18"/>
        <v>3700000</v>
      </c>
      <c r="V62" s="69">
        <f t="shared" si="19"/>
        <v>360</v>
      </c>
      <c r="W62" s="69"/>
      <c r="X62" s="70">
        <f t="shared" si="8"/>
        <v>46056</v>
      </c>
      <c r="Y62" s="70">
        <f t="shared" si="9"/>
        <v>46083</v>
      </c>
      <c r="Z62" s="71" t="str">
        <f t="shared" si="10"/>
        <v>03.02.2026</v>
      </c>
      <c r="AA62" s="71" t="str">
        <f t="shared" si="11"/>
        <v>02.03.2026</v>
      </c>
      <c r="AB62" s="71"/>
      <c r="AC62" s="71"/>
      <c r="AD62" s="71"/>
      <c r="AE62" s="71"/>
      <c r="AF62" s="71"/>
      <c r="AG62" s="71"/>
      <c r="AH62" s="71"/>
    </row>
    <row r="63" spans="1:34" s="64" customFormat="1" x14ac:dyDescent="0.2">
      <c r="A63" s="7" t="str">
        <f t="shared" si="3"/>
        <v>03.03.2026 - 02.04.2026</v>
      </c>
      <c r="B63" s="72">
        <f t="shared" si="12"/>
        <v>51</v>
      </c>
      <c r="C63" s="73">
        <f t="shared" si="13"/>
        <v>3484161.1290177437</v>
      </c>
      <c r="D63" s="73">
        <f t="shared" si="0"/>
        <v>16840.112123585761</v>
      </c>
      <c r="E63" s="73">
        <f t="shared" si="16"/>
        <v>4869.7502851083191</v>
      </c>
      <c r="F63" s="142">
        <f t="shared" si="14"/>
        <v>21709.86240869408</v>
      </c>
      <c r="G63" s="152"/>
      <c r="H63" s="153"/>
      <c r="I63" s="73">
        <f t="shared" si="4"/>
        <v>21709.86240869408</v>
      </c>
      <c r="J63" s="76"/>
      <c r="K63" s="4"/>
      <c r="L63" s="5"/>
      <c r="M63" s="6"/>
      <c r="N63" s="63" t="str">
        <f t="shared" si="1"/>
        <v/>
      </c>
      <c r="O63" s="8"/>
      <c r="P63" s="64">
        <f t="shared" si="2"/>
        <v>0</v>
      </c>
      <c r="Q63" s="64">
        <f t="shared" si="5"/>
        <v>2</v>
      </c>
      <c r="R63" s="65">
        <f t="shared" si="15"/>
        <v>310</v>
      </c>
      <c r="S63" s="77">
        <f t="shared" si="17"/>
        <v>4.8333333333333336E-3</v>
      </c>
      <c r="T63" s="67"/>
      <c r="U63" s="68">
        <f t="shared" si="18"/>
        <v>3700000</v>
      </c>
      <c r="V63" s="69">
        <f t="shared" si="19"/>
        <v>360</v>
      </c>
      <c r="W63" s="69"/>
      <c r="X63" s="70">
        <f t="shared" si="8"/>
        <v>46084</v>
      </c>
      <c r="Y63" s="70">
        <f t="shared" si="9"/>
        <v>46114</v>
      </c>
      <c r="Z63" s="71" t="str">
        <f t="shared" si="10"/>
        <v>03.03.2026</v>
      </c>
      <c r="AA63" s="71" t="str">
        <f t="shared" si="11"/>
        <v>02.04.2026</v>
      </c>
      <c r="AB63" s="71"/>
      <c r="AC63" s="71"/>
      <c r="AD63" s="71"/>
      <c r="AE63" s="71"/>
      <c r="AF63" s="71"/>
      <c r="AG63" s="71"/>
      <c r="AH63" s="71"/>
    </row>
    <row r="64" spans="1:34" s="64" customFormat="1" x14ac:dyDescent="0.2">
      <c r="A64" s="7" t="str">
        <f t="shared" si="3"/>
        <v>03.04.2026 - 02.05.2026</v>
      </c>
      <c r="B64" s="72">
        <f t="shared" si="12"/>
        <v>52</v>
      </c>
      <c r="C64" s="73">
        <f t="shared" si="13"/>
        <v>3479291.3787326356</v>
      </c>
      <c r="D64" s="73">
        <f t="shared" si="0"/>
        <v>16816.574997207739</v>
      </c>
      <c r="E64" s="73">
        <f t="shared" si="16"/>
        <v>4893.2874114863407</v>
      </c>
      <c r="F64" s="142">
        <f t="shared" si="14"/>
        <v>21709.86240869408</v>
      </c>
      <c r="G64" s="152"/>
      <c r="H64" s="153"/>
      <c r="I64" s="73">
        <f t="shared" si="4"/>
        <v>21709.86240869408</v>
      </c>
      <c r="J64" s="76"/>
      <c r="K64" s="4"/>
      <c r="L64" s="5"/>
      <c r="M64" s="6"/>
      <c r="N64" s="63" t="str">
        <f t="shared" si="1"/>
        <v/>
      </c>
      <c r="O64" s="8"/>
      <c r="P64" s="64">
        <f t="shared" si="2"/>
        <v>0</v>
      </c>
      <c r="Q64" s="64">
        <f t="shared" si="5"/>
        <v>2</v>
      </c>
      <c r="R64" s="65">
        <f t="shared" si="15"/>
        <v>309</v>
      </c>
      <c r="S64" s="77">
        <f t="shared" si="17"/>
        <v>4.8333333333333336E-3</v>
      </c>
      <c r="T64" s="67"/>
      <c r="U64" s="68">
        <f t="shared" si="18"/>
        <v>3700000</v>
      </c>
      <c r="V64" s="69">
        <f t="shared" si="19"/>
        <v>360</v>
      </c>
      <c r="W64" s="69"/>
      <c r="X64" s="70">
        <f t="shared" si="8"/>
        <v>46115</v>
      </c>
      <c r="Y64" s="70">
        <f t="shared" si="9"/>
        <v>46144</v>
      </c>
      <c r="Z64" s="71" t="str">
        <f t="shared" si="10"/>
        <v>03.04.2026</v>
      </c>
      <c r="AA64" s="71" t="str">
        <f t="shared" si="11"/>
        <v>02.05.2026</v>
      </c>
      <c r="AB64" s="71"/>
      <c r="AC64" s="71"/>
      <c r="AD64" s="71"/>
      <c r="AE64" s="71"/>
      <c r="AF64" s="71"/>
      <c r="AG64" s="71"/>
      <c r="AH64" s="71"/>
    </row>
    <row r="65" spans="1:34" s="64" customFormat="1" x14ac:dyDescent="0.2">
      <c r="A65" s="7" t="str">
        <f t="shared" si="3"/>
        <v>03.05.2026 - 02.06.2026</v>
      </c>
      <c r="B65" s="72">
        <f t="shared" si="12"/>
        <v>53</v>
      </c>
      <c r="C65" s="73">
        <f t="shared" si="13"/>
        <v>3474398.0913211494</v>
      </c>
      <c r="D65" s="73">
        <f t="shared" si="0"/>
        <v>16792.924108052222</v>
      </c>
      <c r="E65" s="73">
        <f t="shared" si="16"/>
        <v>4916.9383006418575</v>
      </c>
      <c r="F65" s="142">
        <f t="shared" si="14"/>
        <v>21709.86240869408</v>
      </c>
      <c r="G65" s="152"/>
      <c r="H65" s="153"/>
      <c r="I65" s="73">
        <f t="shared" si="4"/>
        <v>21709.86240869408</v>
      </c>
      <c r="J65" s="76"/>
      <c r="K65" s="4"/>
      <c r="L65" s="5"/>
      <c r="M65" s="6"/>
      <c r="N65" s="63" t="str">
        <f t="shared" si="1"/>
        <v/>
      </c>
      <c r="O65" s="8"/>
      <c r="P65" s="64">
        <f t="shared" si="2"/>
        <v>0</v>
      </c>
      <c r="Q65" s="64">
        <f t="shared" si="5"/>
        <v>2</v>
      </c>
      <c r="R65" s="65">
        <f t="shared" si="15"/>
        <v>308</v>
      </c>
      <c r="S65" s="77">
        <f t="shared" si="17"/>
        <v>4.8333333333333336E-3</v>
      </c>
      <c r="T65" s="67"/>
      <c r="U65" s="68">
        <f t="shared" si="18"/>
        <v>3700000</v>
      </c>
      <c r="V65" s="69">
        <f t="shared" si="19"/>
        <v>360</v>
      </c>
      <c r="W65" s="69"/>
      <c r="X65" s="70">
        <f t="shared" si="8"/>
        <v>46145</v>
      </c>
      <c r="Y65" s="70">
        <f t="shared" si="9"/>
        <v>46175</v>
      </c>
      <c r="Z65" s="71" t="str">
        <f t="shared" si="10"/>
        <v>03.05.2026</v>
      </c>
      <c r="AA65" s="71" t="str">
        <f t="shared" si="11"/>
        <v>02.06.2026</v>
      </c>
      <c r="AB65" s="71"/>
      <c r="AC65" s="71"/>
      <c r="AD65" s="71"/>
      <c r="AE65" s="71"/>
      <c r="AF65" s="71"/>
      <c r="AG65" s="71"/>
      <c r="AH65" s="71"/>
    </row>
    <row r="66" spans="1:34" s="64" customFormat="1" x14ac:dyDescent="0.2">
      <c r="A66" s="7" t="str">
        <f t="shared" si="3"/>
        <v>03.06.2026 - 02.07.2026</v>
      </c>
      <c r="B66" s="72">
        <f t="shared" si="12"/>
        <v>54</v>
      </c>
      <c r="C66" s="73">
        <f t="shared" si="13"/>
        <v>3469481.1530205077</v>
      </c>
      <c r="D66" s="73">
        <f t="shared" si="0"/>
        <v>16769.158906265788</v>
      </c>
      <c r="E66" s="73">
        <f t="shared" si="16"/>
        <v>4940.7035024282923</v>
      </c>
      <c r="F66" s="142">
        <f t="shared" si="14"/>
        <v>21709.86240869408</v>
      </c>
      <c r="G66" s="152"/>
      <c r="H66" s="153"/>
      <c r="I66" s="73">
        <f t="shared" si="4"/>
        <v>21709.86240869408</v>
      </c>
      <c r="J66" s="76"/>
      <c r="K66" s="4"/>
      <c r="L66" s="5"/>
      <c r="M66" s="6"/>
      <c r="N66" s="63" t="str">
        <f t="shared" si="1"/>
        <v/>
      </c>
      <c r="O66" s="8"/>
      <c r="P66" s="64">
        <f t="shared" si="2"/>
        <v>0</v>
      </c>
      <c r="Q66" s="64">
        <f t="shared" si="5"/>
        <v>2</v>
      </c>
      <c r="R66" s="65">
        <f t="shared" si="15"/>
        <v>307</v>
      </c>
      <c r="S66" s="77">
        <f t="shared" si="17"/>
        <v>4.8333333333333336E-3</v>
      </c>
      <c r="T66" s="67"/>
      <c r="U66" s="68">
        <f t="shared" si="18"/>
        <v>3700000</v>
      </c>
      <c r="V66" s="69">
        <f t="shared" si="19"/>
        <v>360</v>
      </c>
      <c r="W66" s="69"/>
      <c r="X66" s="70">
        <f t="shared" si="8"/>
        <v>46176</v>
      </c>
      <c r="Y66" s="70">
        <f t="shared" si="9"/>
        <v>46205</v>
      </c>
      <c r="Z66" s="71" t="str">
        <f t="shared" si="10"/>
        <v>03.06.2026</v>
      </c>
      <c r="AA66" s="71" t="str">
        <f t="shared" si="11"/>
        <v>02.07.2026</v>
      </c>
      <c r="AB66" s="71"/>
      <c r="AC66" s="71"/>
      <c r="AD66" s="71"/>
      <c r="AE66" s="71"/>
      <c r="AF66" s="71"/>
      <c r="AG66" s="71"/>
      <c r="AH66" s="71"/>
    </row>
    <row r="67" spans="1:34" s="64" customFormat="1" x14ac:dyDescent="0.2">
      <c r="A67" s="7" t="str">
        <f t="shared" si="3"/>
        <v>03.07.2026 - 02.08.2026</v>
      </c>
      <c r="B67" s="72">
        <f t="shared" si="12"/>
        <v>55</v>
      </c>
      <c r="C67" s="73">
        <f t="shared" si="13"/>
        <v>3464540.4495180794</v>
      </c>
      <c r="D67" s="73">
        <f t="shared" si="0"/>
        <v>16745.278839337385</v>
      </c>
      <c r="E67" s="73">
        <f t="shared" si="16"/>
        <v>4964.5835693566951</v>
      </c>
      <c r="F67" s="142">
        <f t="shared" si="14"/>
        <v>21709.86240869408</v>
      </c>
      <c r="G67" s="152"/>
      <c r="H67" s="153"/>
      <c r="I67" s="73">
        <f t="shared" si="4"/>
        <v>21709.86240869408</v>
      </c>
      <c r="J67" s="76"/>
      <c r="K67" s="4"/>
      <c r="L67" s="5"/>
      <c r="M67" s="6"/>
      <c r="N67" s="63" t="str">
        <f t="shared" si="1"/>
        <v/>
      </c>
      <c r="O67" s="8"/>
      <c r="P67" s="64">
        <f t="shared" si="2"/>
        <v>0</v>
      </c>
      <c r="Q67" s="64">
        <f t="shared" si="5"/>
        <v>2</v>
      </c>
      <c r="R67" s="65">
        <f t="shared" si="15"/>
        <v>306</v>
      </c>
      <c r="S67" s="77">
        <f t="shared" si="17"/>
        <v>4.8333333333333336E-3</v>
      </c>
      <c r="T67" s="67"/>
      <c r="U67" s="68">
        <f t="shared" si="18"/>
        <v>3700000</v>
      </c>
      <c r="V67" s="69">
        <f t="shared" si="19"/>
        <v>360</v>
      </c>
      <c r="W67" s="69"/>
      <c r="X67" s="70">
        <f t="shared" si="8"/>
        <v>46206</v>
      </c>
      <c r="Y67" s="70">
        <f t="shared" si="9"/>
        <v>46236</v>
      </c>
      <c r="Z67" s="71" t="str">
        <f t="shared" si="10"/>
        <v>03.07.2026</v>
      </c>
      <c r="AA67" s="71" t="str">
        <f t="shared" si="11"/>
        <v>02.08.2026</v>
      </c>
      <c r="AB67" s="71"/>
      <c r="AC67" s="71"/>
      <c r="AD67" s="71"/>
      <c r="AE67" s="71"/>
      <c r="AF67" s="71"/>
      <c r="AG67" s="71"/>
      <c r="AH67" s="71"/>
    </row>
    <row r="68" spans="1:34" s="64" customFormat="1" x14ac:dyDescent="0.2">
      <c r="A68" s="7" t="str">
        <f t="shared" si="3"/>
        <v>03.08.2026 - 02.09.2026</v>
      </c>
      <c r="B68" s="72">
        <f t="shared" si="12"/>
        <v>56</v>
      </c>
      <c r="C68" s="73">
        <f t="shared" si="13"/>
        <v>3459575.8659487227</v>
      </c>
      <c r="D68" s="73">
        <f t="shared" si="0"/>
        <v>16721.283352085495</v>
      </c>
      <c r="E68" s="73">
        <f t="shared" si="16"/>
        <v>4988.5790566085852</v>
      </c>
      <c r="F68" s="142">
        <f t="shared" si="14"/>
        <v>21709.86240869408</v>
      </c>
      <c r="G68" s="152"/>
      <c r="H68" s="153"/>
      <c r="I68" s="73">
        <f t="shared" si="4"/>
        <v>21709.86240869408</v>
      </c>
      <c r="J68" s="76"/>
      <c r="K68" s="4"/>
      <c r="L68" s="5"/>
      <c r="M68" s="6"/>
      <c r="N68" s="63" t="str">
        <f t="shared" si="1"/>
        <v/>
      </c>
      <c r="O68" s="8"/>
      <c r="P68" s="64">
        <f t="shared" si="2"/>
        <v>0</v>
      </c>
      <c r="Q68" s="64">
        <f t="shared" si="5"/>
        <v>2</v>
      </c>
      <c r="R68" s="65">
        <f t="shared" si="15"/>
        <v>305</v>
      </c>
      <c r="S68" s="77">
        <f t="shared" si="17"/>
        <v>4.8333333333333336E-3</v>
      </c>
      <c r="T68" s="67"/>
      <c r="U68" s="68">
        <f t="shared" si="18"/>
        <v>3700000</v>
      </c>
      <c r="V68" s="69">
        <f t="shared" si="19"/>
        <v>360</v>
      </c>
      <c r="W68" s="69"/>
      <c r="X68" s="70">
        <f t="shared" si="8"/>
        <v>46237</v>
      </c>
      <c r="Y68" s="70">
        <f t="shared" si="9"/>
        <v>46267</v>
      </c>
      <c r="Z68" s="71" t="str">
        <f t="shared" si="10"/>
        <v>03.08.2026</v>
      </c>
      <c r="AA68" s="71" t="str">
        <f t="shared" si="11"/>
        <v>02.09.2026</v>
      </c>
      <c r="AB68" s="71"/>
      <c r="AC68" s="71"/>
      <c r="AD68" s="71"/>
      <c r="AE68" s="71"/>
      <c r="AF68" s="71"/>
      <c r="AG68" s="71"/>
      <c r="AH68" s="71"/>
    </row>
    <row r="69" spans="1:34" s="64" customFormat="1" x14ac:dyDescent="0.2">
      <c r="A69" s="7" t="str">
        <f t="shared" si="3"/>
        <v>03.09.2026 - 02.10.2026</v>
      </c>
      <c r="B69" s="72">
        <f t="shared" si="12"/>
        <v>57</v>
      </c>
      <c r="C69" s="73">
        <f t="shared" si="13"/>
        <v>3454587.2868921142</v>
      </c>
      <c r="D69" s="73">
        <f t="shared" si="0"/>
        <v>16697.171886645221</v>
      </c>
      <c r="E69" s="73">
        <f t="shared" si="16"/>
        <v>5012.6905220488588</v>
      </c>
      <c r="F69" s="142">
        <f t="shared" si="14"/>
        <v>21709.86240869408</v>
      </c>
      <c r="G69" s="152"/>
      <c r="H69" s="153"/>
      <c r="I69" s="73">
        <f t="shared" si="4"/>
        <v>21709.86240869408</v>
      </c>
      <c r="J69" s="76"/>
      <c r="K69" s="4"/>
      <c r="L69" s="5"/>
      <c r="M69" s="6"/>
      <c r="N69" s="63" t="str">
        <f t="shared" si="1"/>
        <v/>
      </c>
      <c r="O69" s="8"/>
      <c r="P69" s="64">
        <f t="shared" si="2"/>
        <v>0</v>
      </c>
      <c r="Q69" s="64">
        <f t="shared" si="5"/>
        <v>2</v>
      </c>
      <c r="R69" s="65">
        <f t="shared" si="15"/>
        <v>304</v>
      </c>
      <c r="S69" s="77">
        <f t="shared" si="17"/>
        <v>4.8333333333333336E-3</v>
      </c>
      <c r="T69" s="67"/>
      <c r="U69" s="68">
        <f t="shared" si="18"/>
        <v>3700000</v>
      </c>
      <c r="V69" s="69">
        <f t="shared" si="19"/>
        <v>360</v>
      </c>
      <c r="W69" s="69"/>
      <c r="X69" s="70">
        <f t="shared" si="8"/>
        <v>46268</v>
      </c>
      <c r="Y69" s="70">
        <f t="shared" si="9"/>
        <v>46297</v>
      </c>
      <c r="Z69" s="71" t="str">
        <f t="shared" si="10"/>
        <v>03.09.2026</v>
      </c>
      <c r="AA69" s="71" t="str">
        <f t="shared" si="11"/>
        <v>02.10.2026</v>
      </c>
      <c r="AB69" s="71"/>
      <c r="AC69" s="71"/>
      <c r="AD69" s="71"/>
      <c r="AE69" s="71"/>
      <c r="AF69" s="71"/>
      <c r="AG69" s="71"/>
      <c r="AH69" s="71"/>
    </row>
    <row r="70" spans="1:34" s="64" customFormat="1" x14ac:dyDescent="0.2">
      <c r="A70" s="7" t="str">
        <f t="shared" si="3"/>
        <v>03.10.2026 - 02.11.2026</v>
      </c>
      <c r="B70" s="72">
        <f t="shared" si="12"/>
        <v>58</v>
      </c>
      <c r="C70" s="73">
        <f t="shared" si="13"/>
        <v>3449574.5963700651</v>
      </c>
      <c r="D70" s="73">
        <f t="shared" si="0"/>
        <v>16672.943882455314</v>
      </c>
      <c r="E70" s="73">
        <f t="shared" si="16"/>
        <v>5036.9185262387655</v>
      </c>
      <c r="F70" s="142">
        <f t="shared" si="14"/>
        <v>21709.86240869408</v>
      </c>
      <c r="G70" s="152"/>
      <c r="H70" s="153"/>
      <c r="I70" s="73">
        <f t="shared" si="4"/>
        <v>21709.86240869408</v>
      </c>
      <c r="J70" s="76"/>
      <c r="K70" s="4"/>
      <c r="L70" s="5"/>
      <c r="M70" s="6"/>
      <c r="N70" s="63" t="str">
        <f t="shared" si="1"/>
        <v/>
      </c>
      <c r="O70" s="8"/>
      <c r="P70" s="64">
        <f t="shared" si="2"/>
        <v>0</v>
      </c>
      <c r="Q70" s="64">
        <f t="shared" si="5"/>
        <v>2</v>
      </c>
      <c r="R70" s="65">
        <f t="shared" si="15"/>
        <v>303</v>
      </c>
      <c r="S70" s="77">
        <f t="shared" si="17"/>
        <v>4.8333333333333336E-3</v>
      </c>
      <c r="T70" s="67"/>
      <c r="U70" s="68">
        <f t="shared" si="18"/>
        <v>3700000</v>
      </c>
      <c r="V70" s="69">
        <f t="shared" si="19"/>
        <v>360</v>
      </c>
      <c r="W70" s="69"/>
      <c r="X70" s="70">
        <f t="shared" si="8"/>
        <v>46298</v>
      </c>
      <c r="Y70" s="70">
        <f t="shared" si="9"/>
        <v>46328</v>
      </c>
      <c r="Z70" s="71" t="str">
        <f t="shared" si="10"/>
        <v>03.10.2026</v>
      </c>
      <c r="AA70" s="71" t="str">
        <f t="shared" si="11"/>
        <v>02.11.2026</v>
      </c>
      <c r="AB70" s="71"/>
      <c r="AC70" s="71"/>
      <c r="AD70" s="71"/>
      <c r="AE70" s="71"/>
      <c r="AF70" s="71"/>
      <c r="AG70" s="71"/>
      <c r="AH70" s="71"/>
    </row>
    <row r="71" spans="1:34" s="64" customFormat="1" x14ac:dyDescent="0.2">
      <c r="A71" s="7" t="str">
        <f t="shared" si="3"/>
        <v>03.11.2026 - 02.12.2026</v>
      </c>
      <c r="B71" s="72">
        <f t="shared" si="12"/>
        <v>59</v>
      </c>
      <c r="C71" s="73">
        <f t="shared" si="13"/>
        <v>3444537.6778438264</v>
      </c>
      <c r="D71" s="73">
        <f t="shared" si="0"/>
        <v>16648.598776245162</v>
      </c>
      <c r="E71" s="73">
        <f t="shared" si="16"/>
        <v>5061.2636324489176</v>
      </c>
      <c r="F71" s="142">
        <f t="shared" si="14"/>
        <v>21709.86240869408</v>
      </c>
      <c r="G71" s="152"/>
      <c r="H71" s="153"/>
      <c r="I71" s="73">
        <f t="shared" si="4"/>
        <v>21709.86240869408</v>
      </c>
      <c r="J71" s="76"/>
      <c r="K71" s="4"/>
      <c r="L71" s="5"/>
      <c r="M71" s="6"/>
      <c r="N71" s="63" t="str">
        <f t="shared" si="1"/>
        <v/>
      </c>
      <c r="O71" s="8"/>
      <c r="P71" s="64">
        <f t="shared" si="2"/>
        <v>0</v>
      </c>
      <c r="Q71" s="64">
        <f t="shared" si="5"/>
        <v>2</v>
      </c>
      <c r="R71" s="65">
        <f t="shared" si="15"/>
        <v>302</v>
      </c>
      <c r="S71" s="77">
        <f t="shared" si="17"/>
        <v>4.8333333333333336E-3</v>
      </c>
      <c r="T71" s="67"/>
      <c r="U71" s="68">
        <f t="shared" si="18"/>
        <v>3700000</v>
      </c>
      <c r="V71" s="69">
        <f t="shared" si="19"/>
        <v>360</v>
      </c>
      <c r="W71" s="69"/>
      <c r="X71" s="70">
        <f t="shared" si="8"/>
        <v>46329</v>
      </c>
      <c r="Y71" s="70">
        <f t="shared" si="9"/>
        <v>46358</v>
      </c>
      <c r="Z71" s="71" t="str">
        <f t="shared" si="10"/>
        <v>03.11.2026</v>
      </c>
      <c r="AA71" s="71" t="str">
        <f t="shared" si="11"/>
        <v>02.12.2026</v>
      </c>
      <c r="AB71" s="71"/>
      <c r="AC71" s="71"/>
      <c r="AD71" s="71"/>
      <c r="AE71" s="71"/>
      <c r="AF71" s="71"/>
      <c r="AG71" s="71"/>
      <c r="AH71" s="71"/>
    </row>
    <row r="72" spans="1:34" s="64" customFormat="1" x14ac:dyDescent="0.2">
      <c r="A72" s="7" t="str">
        <f t="shared" si="3"/>
        <v>03.12.2026 - 02.01.2027</v>
      </c>
      <c r="B72" s="72">
        <f t="shared" si="12"/>
        <v>60</v>
      </c>
      <c r="C72" s="73">
        <f t="shared" si="13"/>
        <v>3439476.4142113775</v>
      </c>
      <c r="D72" s="73">
        <f t="shared" si="0"/>
        <v>16624.13600202166</v>
      </c>
      <c r="E72" s="73">
        <f t="shared" si="16"/>
        <v>5085.7264066724201</v>
      </c>
      <c r="F72" s="142">
        <f t="shared" si="14"/>
        <v>21709.86240869408</v>
      </c>
      <c r="G72" s="152"/>
      <c r="H72" s="153"/>
      <c r="I72" s="73">
        <f t="shared" si="4"/>
        <v>21709.86240869408</v>
      </c>
      <c r="J72" s="76"/>
      <c r="K72" s="4"/>
      <c r="L72" s="5"/>
      <c r="M72" s="6"/>
      <c r="N72" s="63" t="str">
        <f t="shared" si="1"/>
        <v/>
      </c>
      <c r="O72" s="8"/>
      <c r="P72" s="64">
        <f t="shared" si="2"/>
        <v>0</v>
      </c>
      <c r="Q72" s="64">
        <f t="shared" si="5"/>
        <v>2</v>
      </c>
      <c r="R72" s="65">
        <f t="shared" si="15"/>
        <v>301</v>
      </c>
      <c r="S72" s="77">
        <f t="shared" si="17"/>
        <v>4.8333333333333336E-3</v>
      </c>
      <c r="T72" s="67"/>
      <c r="U72" s="68">
        <f t="shared" si="18"/>
        <v>3700000</v>
      </c>
      <c r="V72" s="69">
        <f t="shared" si="19"/>
        <v>360</v>
      </c>
      <c r="W72" s="69"/>
      <c r="X72" s="70">
        <f t="shared" si="8"/>
        <v>46359</v>
      </c>
      <c r="Y72" s="70">
        <f t="shared" si="9"/>
        <v>46389</v>
      </c>
      <c r="Z72" s="71" t="str">
        <f t="shared" si="10"/>
        <v>03.12.2026</v>
      </c>
      <c r="AA72" s="71" t="str">
        <f t="shared" si="11"/>
        <v>02.01.2027</v>
      </c>
      <c r="AB72" s="71"/>
      <c r="AC72" s="71"/>
      <c r="AD72" s="71"/>
      <c r="AE72" s="71"/>
      <c r="AF72" s="71"/>
      <c r="AG72" s="71"/>
      <c r="AH72" s="71"/>
    </row>
    <row r="73" spans="1:34" s="64" customFormat="1" x14ac:dyDescent="0.2">
      <c r="A73" s="7" t="str">
        <f t="shared" si="3"/>
        <v>03.01.2027 - 02.02.2027</v>
      </c>
      <c r="B73" s="72">
        <f t="shared" si="12"/>
        <v>61</v>
      </c>
      <c r="C73" s="73">
        <f t="shared" si="13"/>
        <v>3434390.687804705</v>
      </c>
      <c r="D73" s="73">
        <f t="shared" si="0"/>
        <v>16599.554991056077</v>
      </c>
      <c r="E73" s="73">
        <f t="shared" si="16"/>
        <v>5110.3074176380032</v>
      </c>
      <c r="F73" s="142">
        <f t="shared" si="14"/>
        <v>21709.86240869408</v>
      </c>
      <c r="G73" s="152"/>
      <c r="H73" s="153"/>
      <c r="I73" s="73">
        <f t="shared" si="4"/>
        <v>21709.86240869408</v>
      </c>
      <c r="J73" s="76"/>
      <c r="K73" s="4"/>
      <c r="L73" s="5"/>
      <c r="M73" s="6"/>
      <c r="N73" s="63" t="str">
        <f t="shared" si="1"/>
        <v/>
      </c>
      <c r="O73" s="8"/>
      <c r="P73" s="64">
        <f t="shared" si="2"/>
        <v>0</v>
      </c>
      <c r="Q73" s="64">
        <f t="shared" si="5"/>
        <v>2</v>
      </c>
      <c r="R73" s="65">
        <f t="shared" si="15"/>
        <v>300</v>
      </c>
      <c r="S73" s="77">
        <f t="shared" si="17"/>
        <v>4.8333333333333336E-3</v>
      </c>
      <c r="T73" s="67"/>
      <c r="U73" s="68">
        <f t="shared" si="18"/>
        <v>3700000</v>
      </c>
      <c r="V73" s="69">
        <f t="shared" si="19"/>
        <v>360</v>
      </c>
      <c r="W73" s="69"/>
      <c r="X73" s="70">
        <f t="shared" si="8"/>
        <v>46390</v>
      </c>
      <c r="Y73" s="70">
        <f t="shared" si="9"/>
        <v>46420</v>
      </c>
      <c r="Z73" s="71" t="str">
        <f t="shared" si="10"/>
        <v>03.01.2027</v>
      </c>
      <c r="AA73" s="71" t="str">
        <f t="shared" si="11"/>
        <v>02.02.2027</v>
      </c>
      <c r="AB73" s="71"/>
      <c r="AC73" s="71"/>
      <c r="AD73" s="71"/>
      <c r="AE73" s="71"/>
      <c r="AF73" s="71"/>
      <c r="AG73" s="71"/>
      <c r="AH73" s="71"/>
    </row>
    <row r="74" spans="1:34" s="64" customFormat="1" x14ac:dyDescent="0.2">
      <c r="A74" s="7" t="str">
        <f t="shared" si="3"/>
        <v>03.02.2027 - 02.03.2027</v>
      </c>
      <c r="B74" s="72">
        <f t="shared" si="12"/>
        <v>62</v>
      </c>
      <c r="C74" s="73">
        <f t="shared" si="13"/>
        <v>3429280.3803870669</v>
      </c>
      <c r="D74" s="73">
        <f t="shared" si="0"/>
        <v>16574.855171870822</v>
      </c>
      <c r="E74" s="73">
        <f t="shared" si="16"/>
        <v>5135.0072368232577</v>
      </c>
      <c r="F74" s="142">
        <f t="shared" si="14"/>
        <v>21709.86240869408</v>
      </c>
      <c r="G74" s="152"/>
      <c r="H74" s="153"/>
      <c r="I74" s="73">
        <f t="shared" si="4"/>
        <v>21709.86240869408</v>
      </c>
      <c r="J74" s="76"/>
      <c r="K74" s="4"/>
      <c r="L74" s="5"/>
      <c r="M74" s="6"/>
      <c r="N74" s="63" t="str">
        <f t="shared" si="1"/>
        <v/>
      </c>
      <c r="O74" s="8"/>
      <c r="P74" s="64">
        <f t="shared" si="2"/>
        <v>0</v>
      </c>
      <c r="Q74" s="64">
        <f t="shared" si="5"/>
        <v>2</v>
      </c>
      <c r="R74" s="65">
        <f t="shared" si="15"/>
        <v>299</v>
      </c>
      <c r="S74" s="77">
        <f t="shared" si="17"/>
        <v>4.8333333333333336E-3</v>
      </c>
      <c r="T74" s="67"/>
      <c r="U74" s="68">
        <f t="shared" si="18"/>
        <v>3700000</v>
      </c>
      <c r="V74" s="69">
        <f t="shared" si="19"/>
        <v>360</v>
      </c>
      <c r="W74" s="69"/>
      <c r="X74" s="70">
        <f t="shared" si="8"/>
        <v>46421</v>
      </c>
      <c r="Y74" s="70">
        <f t="shared" si="9"/>
        <v>46448</v>
      </c>
      <c r="Z74" s="71" t="str">
        <f t="shared" si="10"/>
        <v>03.02.2027</v>
      </c>
      <c r="AA74" s="71" t="str">
        <f t="shared" si="11"/>
        <v>02.03.2027</v>
      </c>
      <c r="AB74" s="71"/>
      <c r="AC74" s="71"/>
      <c r="AD74" s="71"/>
      <c r="AE74" s="71"/>
      <c r="AF74" s="71"/>
      <c r="AG74" s="71"/>
      <c r="AH74" s="71"/>
    </row>
    <row r="75" spans="1:34" s="64" customFormat="1" x14ac:dyDescent="0.2">
      <c r="A75" s="7" t="str">
        <f t="shared" si="3"/>
        <v>03.03.2027 - 02.04.2027</v>
      </c>
      <c r="B75" s="72">
        <f t="shared" si="12"/>
        <v>63</v>
      </c>
      <c r="C75" s="73">
        <f t="shared" si="13"/>
        <v>3424145.3731502434</v>
      </c>
      <c r="D75" s="73">
        <f t="shared" si="0"/>
        <v>16550.035970226178</v>
      </c>
      <c r="E75" s="73">
        <f t="shared" si="16"/>
        <v>5159.8264384679023</v>
      </c>
      <c r="F75" s="142">
        <f t="shared" si="14"/>
        <v>21709.86240869408</v>
      </c>
      <c r="G75" s="152"/>
      <c r="H75" s="153"/>
      <c r="I75" s="73">
        <f t="shared" si="4"/>
        <v>21709.86240869408</v>
      </c>
      <c r="J75" s="76"/>
      <c r="K75" s="4"/>
      <c r="L75" s="5"/>
      <c r="M75" s="6"/>
      <c r="N75" s="63" t="str">
        <f t="shared" si="1"/>
        <v/>
      </c>
      <c r="O75" s="8"/>
      <c r="P75" s="64">
        <f t="shared" si="2"/>
        <v>0</v>
      </c>
      <c r="Q75" s="64">
        <f t="shared" si="5"/>
        <v>2</v>
      </c>
      <c r="R75" s="65">
        <f t="shared" si="15"/>
        <v>298</v>
      </c>
      <c r="S75" s="77">
        <f t="shared" si="17"/>
        <v>4.8333333333333336E-3</v>
      </c>
      <c r="T75" s="67"/>
      <c r="U75" s="68">
        <f t="shared" si="18"/>
        <v>3700000</v>
      </c>
      <c r="V75" s="69">
        <f t="shared" si="19"/>
        <v>360</v>
      </c>
      <c r="W75" s="69"/>
      <c r="X75" s="70">
        <f t="shared" si="8"/>
        <v>46449</v>
      </c>
      <c r="Y75" s="70">
        <f t="shared" si="9"/>
        <v>46479</v>
      </c>
      <c r="Z75" s="71" t="str">
        <f t="shared" si="10"/>
        <v>03.03.2027</v>
      </c>
      <c r="AA75" s="71" t="str">
        <f t="shared" si="11"/>
        <v>02.04.2027</v>
      </c>
      <c r="AB75" s="71"/>
      <c r="AC75" s="71"/>
      <c r="AD75" s="71"/>
      <c r="AE75" s="71"/>
      <c r="AF75" s="71"/>
      <c r="AG75" s="71"/>
      <c r="AH75" s="71"/>
    </row>
    <row r="76" spans="1:34" s="64" customFormat="1" x14ac:dyDescent="0.2">
      <c r="A76" s="7" t="str">
        <f t="shared" si="3"/>
        <v>03.04.2027 - 02.05.2027</v>
      </c>
      <c r="B76" s="72">
        <f t="shared" si="12"/>
        <v>64</v>
      </c>
      <c r="C76" s="73">
        <f t="shared" si="13"/>
        <v>3418985.5467117755</v>
      </c>
      <c r="D76" s="73">
        <f t="shared" ref="D76:D139" si="20">C76*S76</f>
        <v>16525.096809106915</v>
      </c>
      <c r="E76" s="73">
        <f t="shared" si="16"/>
        <v>5184.7655995871646</v>
      </c>
      <c r="F76" s="142">
        <f t="shared" si="14"/>
        <v>21709.86240869408</v>
      </c>
      <c r="G76" s="152"/>
      <c r="H76" s="153"/>
      <c r="I76" s="73">
        <f t="shared" si="4"/>
        <v>21709.86240869408</v>
      </c>
      <c r="J76" s="76"/>
      <c r="K76" s="4"/>
      <c r="L76" s="5"/>
      <c r="M76" s="6"/>
      <c r="N76" s="63" t="str">
        <f t="shared" si="1"/>
        <v/>
      </c>
      <c r="O76" s="8"/>
      <c r="P76" s="64">
        <f t="shared" si="2"/>
        <v>0</v>
      </c>
      <c r="Q76" s="64">
        <f t="shared" si="5"/>
        <v>2</v>
      </c>
      <c r="R76" s="65">
        <f t="shared" si="15"/>
        <v>297</v>
      </c>
      <c r="S76" s="77">
        <f t="shared" si="17"/>
        <v>4.8333333333333336E-3</v>
      </c>
      <c r="T76" s="67"/>
      <c r="U76" s="68">
        <f t="shared" si="18"/>
        <v>3700000</v>
      </c>
      <c r="V76" s="69">
        <f t="shared" si="19"/>
        <v>360</v>
      </c>
      <c r="W76" s="69"/>
      <c r="X76" s="70">
        <f t="shared" si="8"/>
        <v>46480</v>
      </c>
      <c r="Y76" s="70">
        <f t="shared" si="9"/>
        <v>46509</v>
      </c>
      <c r="Z76" s="71" t="str">
        <f t="shared" si="10"/>
        <v>03.04.2027</v>
      </c>
      <c r="AA76" s="71" t="str">
        <f t="shared" si="11"/>
        <v>02.05.2027</v>
      </c>
      <c r="AB76" s="71"/>
      <c r="AC76" s="71"/>
      <c r="AD76" s="71"/>
      <c r="AE76" s="71"/>
      <c r="AF76" s="71"/>
      <c r="AG76" s="71"/>
      <c r="AH76" s="71"/>
    </row>
    <row r="77" spans="1:34" s="64" customFormat="1" x14ac:dyDescent="0.2">
      <c r="A77" s="7" t="str">
        <f t="shared" si="3"/>
        <v>03.05.2027 - 02.06.2027</v>
      </c>
      <c r="B77" s="72">
        <f t="shared" si="12"/>
        <v>65</v>
      </c>
      <c r="C77" s="73">
        <f t="shared" si="13"/>
        <v>3413800.7811121885</v>
      </c>
      <c r="D77" s="73">
        <f t="shared" si="20"/>
        <v>16500.037108708912</v>
      </c>
      <c r="E77" s="73">
        <f t="shared" si="16"/>
        <v>5209.8252999851684</v>
      </c>
      <c r="F77" s="142">
        <f t="shared" si="14"/>
        <v>21709.86240869408</v>
      </c>
      <c r="G77" s="152"/>
      <c r="H77" s="153"/>
      <c r="I77" s="73">
        <f t="shared" si="4"/>
        <v>21709.86240869408</v>
      </c>
      <c r="J77" s="76"/>
      <c r="K77" s="4"/>
      <c r="L77" s="5"/>
      <c r="M77" s="6"/>
      <c r="N77" s="63" t="str">
        <f t="shared" ref="N77:N140" si="21">IF(M77=$S$8,CONCATENATE($S$6,INT(R77-R78)," ",$T$6),IF(M77=$S$7,CONCATENATE($S$6,INT(F77-F78)," ",$T$7),""))</f>
        <v/>
      </c>
      <c r="O77" s="8"/>
      <c r="P77" s="64">
        <f t="shared" ref="P77:P140" si="22">IF(M77="",0,IF(M77=$S$7,1,2))</f>
        <v>0</v>
      </c>
      <c r="Q77" s="64">
        <f t="shared" si="5"/>
        <v>2</v>
      </c>
      <c r="R77" s="65">
        <f t="shared" si="15"/>
        <v>296</v>
      </c>
      <c r="S77" s="77">
        <f t="shared" si="17"/>
        <v>4.8333333333333336E-3</v>
      </c>
      <c r="T77" s="67"/>
      <c r="U77" s="68">
        <f t="shared" si="18"/>
        <v>3700000</v>
      </c>
      <c r="V77" s="69">
        <f t="shared" si="19"/>
        <v>360</v>
      </c>
      <c r="W77" s="69"/>
      <c r="X77" s="70">
        <f t="shared" si="8"/>
        <v>46510</v>
      </c>
      <c r="Y77" s="70">
        <f t="shared" si="9"/>
        <v>46540</v>
      </c>
      <c r="Z77" s="71" t="str">
        <f t="shared" si="10"/>
        <v>03.05.2027</v>
      </c>
      <c r="AA77" s="71" t="str">
        <f t="shared" si="11"/>
        <v>02.06.2027</v>
      </c>
      <c r="AB77" s="71"/>
      <c r="AC77" s="71"/>
      <c r="AD77" s="71"/>
      <c r="AE77" s="71"/>
      <c r="AF77" s="71"/>
      <c r="AG77" s="71"/>
      <c r="AH77" s="71"/>
    </row>
    <row r="78" spans="1:34" s="64" customFormat="1" x14ac:dyDescent="0.2">
      <c r="A78" s="7" t="str">
        <f t="shared" ref="A78:A141" si="23">CONCATENATE(Z78," - ",AA78)</f>
        <v>03.06.2027 - 02.07.2027</v>
      </c>
      <c r="B78" s="72">
        <f t="shared" si="12"/>
        <v>66</v>
      </c>
      <c r="C78" s="73">
        <f t="shared" si="13"/>
        <v>3408590.9558122032</v>
      </c>
      <c r="D78" s="73">
        <f t="shared" si="20"/>
        <v>16474.856286425649</v>
      </c>
      <c r="E78" s="73">
        <f t="shared" si="16"/>
        <v>5235.0061222684308</v>
      </c>
      <c r="F78" s="142">
        <f t="shared" si="14"/>
        <v>21709.86240869408</v>
      </c>
      <c r="G78" s="152"/>
      <c r="H78" s="153"/>
      <c r="I78" s="73">
        <f t="shared" ref="I78:I141" si="24">F78+K78</f>
        <v>21709.86240869408</v>
      </c>
      <c r="J78" s="76"/>
      <c r="K78" s="4"/>
      <c r="L78" s="5"/>
      <c r="M78" s="6"/>
      <c r="N78" s="63" t="str">
        <f t="shared" si="21"/>
        <v/>
      </c>
      <c r="O78" s="8"/>
      <c r="P78" s="64">
        <f t="shared" si="22"/>
        <v>0</v>
      </c>
      <c r="Q78" s="64">
        <f t="shared" ref="Q78:Q141" si="25">IF(AND(((P77+Q77)&gt;1),P77&lt;&gt;1),2,1)</f>
        <v>2</v>
      </c>
      <c r="R78" s="65">
        <f t="shared" si="15"/>
        <v>295</v>
      </c>
      <c r="S78" s="77">
        <f t="shared" si="17"/>
        <v>4.8333333333333336E-3</v>
      </c>
      <c r="T78" s="67"/>
      <c r="U78" s="68">
        <f t="shared" si="18"/>
        <v>3700000</v>
      </c>
      <c r="V78" s="69">
        <f t="shared" si="19"/>
        <v>360</v>
      </c>
      <c r="W78" s="69"/>
      <c r="X78" s="70">
        <f t="shared" ref="X78:X141" si="26">Y77+1</f>
        <v>46541</v>
      </c>
      <c r="Y78" s="70">
        <f t="shared" ref="Y78:Y141" si="27">DATE(YEAR(X78),MONTH(X78)+1,$P$5)</f>
        <v>46570</v>
      </c>
      <c r="Z78" s="71" t="str">
        <f t="shared" ref="Z78:Z141" si="28">TEXT(X78,"ДД.ММ.ГГГГ")</f>
        <v>03.06.2027</v>
      </c>
      <c r="AA78" s="71" t="str">
        <f t="shared" ref="AA78:AA141" si="29">TEXT(Y78,"ДД.ММ.ГГГГ")</f>
        <v>02.07.2027</v>
      </c>
      <c r="AB78" s="71"/>
      <c r="AC78" s="71"/>
      <c r="AD78" s="71"/>
      <c r="AE78" s="71"/>
      <c r="AF78" s="71"/>
      <c r="AG78" s="71"/>
      <c r="AH78" s="71"/>
    </row>
    <row r="79" spans="1:34" s="64" customFormat="1" x14ac:dyDescent="0.2">
      <c r="A79" s="7" t="str">
        <f t="shared" si="23"/>
        <v>03.07.2027 - 02.08.2027</v>
      </c>
      <c r="B79" s="72">
        <f t="shared" ref="B79:B131" si="30">B78+1</f>
        <v>67</v>
      </c>
      <c r="C79" s="73">
        <f t="shared" ref="C79:C142" si="31">IF(K78&gt;C78,0,IF(OR(C78&lt;0,C78&lt;F78),0,(IF(K78=0,C78-E78,C78-K78-E78))))</f>
        <v>3403355.949689935</v>
      </c>
      <c r="D79" s="73">
        <f t="shared" si="20"/>
        <v>16449.553756834688</v>
      </c>
      <c r="E79" s="73">
        <f t="shared" si="16"/>
        <v>5260.3086518593918</v>
      </c>
      <c r="F79" s="142">
        <f t="shared" ref="F79:F142" si="32">IF(C79&lt;=E78,C79+D79,IF(Q79=1,C79*(S79/(1-(1+S79)^-(R79-0))),U79*(S79/(1-(1+S79)^-(V79-0)))))</f>
        <v>21709.86240869408</v>
      </c>
      <c r="G79" s="152"/>
      <c r="H79" s="153"/>
      <c r="I79" s="73">
        <f t="shared" si="24"/>
        <v>21709.86240869408</v>
      </c>
      <c r="J79" s="76"/>
      <c r="K79" s="4"/>
      <c r="L79" s="5"/>
      <c r="M79" s="6"/>
      <c r="N79" s="63" t="str">
        <f t="shared" si="21"/>
        <v/>
      </c>
      <c r="O79" s="8"/>
      <c r="P79" s="64">
        <f t="shared" si="22"/>
        <v>0</v>
      </c>
      <c r="Q79" s="64">
        <f t="shared" si="25"/>
        <v>2</v>
      </c>
      <c r="R79" s="65">
        <f t="shared" ref="R79:R142" si="33">IF(M78=$S$8,LOG(F78/(F78-S79*C79),1+S79),R78-1)</f>
        <v>294</v>
      </c>
      <c r="S79" s="77">
        <f t="shared" si="17"/>
        <v>4.8333333333333336E-3</v>
      </c>
      <c r="T79" s="67"/>
      <c r="U79" s="68">
        <f t="shared" si="18"/>
        <v>3700000</v>
      </c>
      <c r="V79" s="69">
        <f t="shared" si="19"/>
        <v>360</v>
      </c>
      <c r="W79" s="69"/>
      <c r="X79" s="70">
        <f t="shared" si="26"/>
        <v>46571</v>
      </c>
      <c r="Y79" s="70">
        <f t="shared" si="27"/>
        <v>46601</v>
      </c>
      <c r="Z79" s="71" t="str">
        <f t="shared" si="28"/>
        <v>03.07.2027</v>
      </c>
      <c r="AA79" s="71" t="str">
        <f t="shared" si="29"/>
        <v>02.08.2027</v>
      </c>
      <c r="AB79" s="71"/>
      <c r="AC79" s="71"/>
      <c r="AD79" s="71"/>
      <c r="AE79" s="71"/>
      <c r="AF79" s="71"/>
      <c r="AG79" s="71"/>
      <c r="AH79" s="71"/>
    </row>
    <row r="80" spans="1:34" s="64" customFormat="1" x14ac:dyDescent="0.2">
      <c r="A80" s="7" t="str">
        <f t="shared" si="23"/>
        <v>03.08.2027 - 02.09.2027</v>
      </c>
      <c r="B80" s="72">
        <f t="shared" si="30"/>
        <v>68</v>
      </c>
      <c r="C80" s="73">
        <f t="shared" si="31"/>
        <v>3398095.6410380756</v>
      </c>
      <c r="D80" s="73">
        <f t="shared" si="20"/>
        <v>16424.128931684034</v>
      </c>
      <c r="E80" s="73">
        <f t="shared" si="16"/>
        <v>5285.733477010046</v>
      </c>
      <c r="F80" s="142">
        <f t="shared" si="32"/>
        <v>21709.86240869408</v>
      </c>
      <c r="G80" s="152"/>
      <c r="H80" s="153"/>
      <c r="I80" s="73">
        <f t="shared" si="24"/>
        <v>21709.86240869408</v>
      </c>
      <c r="J80" s="76"/>
      <c r="K80" s="4"/>
      <c r="L80" s="5"/>
      <c r="M80" s="6"/>
      <c r="N80" s="63" t="str">
        <f t="shared" si="21"/>
        <v/>
      </c>
      <c r="O80" s="8"/>
      <c r="P80" s="64">
        <f t="shared" si="22"/>
        <v>0</v>
      </c>
      <c r="Q80" s="64">
        <f t="shared" si="25"/>
        <v>2</v>
      </c>
      <c r="R80" s="65">
        <f t="shared" si="33"/>
        <v>293</v>
      </c>
      <c r="S80" s="77">
        <f t="shared" si="17"/>
        <v>4.8333333333333336E-3</v>
      </c>
      <c r="T80" s="67"/>
      <c r="U80" s="68">
        <f t="shared" si="18"/>
        <v>3700000</v>
      </c>
      <c r="V80" s="69">
        <f t="shared" si="19"/>
        <v>360</v>
      </c>
      <c r="W80" s="69"/>
      <c r="X80" s="70">
        <f t="shared" si="26"/>
        <v>46602</v>
      </c>
      <c r="Y80" s="70">
        <f t="shared" si="27"/>
        <v>46632</v>
      </c>
      <c r="Z80" s="71" t="str">
        <f t="shared" si="28"/>
        <v>03.08.2027</v>
      </c>
      <c r="AA80" s="71" t="str">
        <f t="shared" si="29"/>
        <v>02.09.2027</v>
      </c>
      <c r="AB80" s="71"/>
      <c r="AC80" s="71"/>
      <c r="AD80" s="71"/>
      <c r="AE80" s="71"/>
      <c r="AF80" s="71"/>
      <c r="AG80" s="71"/>
      <c r="AH80" s="71"/>
    </row>
    <row r="81" spans="1:34" s="64" customFormat="1" x14ac:dyDescent="0.2">
      <c r="A81" s="7" t="str">
        <f t="shared" si="23"/>
        <v>03.09.2027 - 02.10.2027</v>
      </c>
      <c r="B81" s="72">
        <f t="shared" si="30"/>
        <v>69</v>
      </c>
      <c r="C81" s="73">
        <f t="shared" si="31"/>
        <v>3392809.9075610656</v>
      </c>
      <c r="D81" s="73">
        <f t="shared" si="20"/>
        <v>16398.581219878484</v>
      </c>
      <c r="E81" s="73">
        <f t="shared" si="16"/>
        <v>5311.2811888155957</v>
      </c>
      <c r="F81" s="142">
        <f t="shared" si="32"/>
        <v>21709.86240869408</v>
      </c>
      <c r="G81" s="152"/>
      <c r="H81" s="153"/>
      <c r="I81" s="73">
        <f t="shared" si="24"/>
        <v>21709.86240869408</v>
      </c>
      <c r="J81" s="76"/>
      <c r="K81" s="4"/>
      <c r="L81" s="5"/>
      <c r="M81" s="6"/>
      <c r="N81" s="63" t="str">
        <f t="shared" si="21"/>
        <v/>
      </c>
      <c r="O81" s="8"/>
      <c r="P81" s="64">
        <f t="shared" si="22"/>
        <v>0</v>
      </c>
      <c r="Q81" s="64">
        <f t="shared" si="25"/>
        <v>2</v>
      </c>
      <c r="R81" s="65">
        <f t="shared" si="33"/>
        <v>292</v>
      </c>
      <c r="S81" s="77">
        <f t="shared" si="17"/>
        <v>4.8333333333333336E-3</v>
      </c>
      <c r="T81" s="67"/>
      <c r="U81" s="68">
        <f t="shared" si="18"/>
        <v>3700000</v>
      </c>
      <c r="V81" s="69">
        <f t="shared" si="19"/>
        <v>360</v>
      </c>
      <c r="W81" s="69"/>
      <c r="X81" s="70">
        <f t="shared" si="26"/>
        <v>46633</v>
      </c>
      <c r="Y81" s="70">
        <f t="shared" si="27"/>
        <v>46662</v>
      </c>
      <c r="Z81" s="71" t="str">
        <f t="shared" si="28"/>
        <v>03.09.2027</v>
      </c>
      <c r="AA81" s="71" t="str">
        <f t="shared" si="29"/>
        <v>02.10.2027</v>
      </c>
      <c r="AB81" s="71"/>
      <c r="AC81" s="71"/>
      <c r="AD81" s="71"/>
      <c r="AE81" s="71"/>
      <c r="AF81" s="71"/>
      <c r="AG81" s="71"/>
      <c r="AH81" s="71"/>
    </row>
    <row r="82" spans="1:34" s="64" customFormat="1" x14ac:dyDescent="0.2">
      <c r="A82" s="7" t="str">
        <f t="shared" si="23"/>
        <v>03.10.2027 - 02.11.2027</v>
      </c>
      <c r="B82" s="72">
        <f t="shared" si="30"/>
        <v>70</v>
      </c>
      <c r="C82" s="73">
        <f t="shared" si="31"/>
        <v>3387498.6263722503</v>
      </c>
      <c r="D82" s="73">
        <f t="shared" si="20"/>
        <v>16372.910027465878</v>
      </c>
      <c r="E82" s="73">
        <f t="shared" ref="E82:E145" si="34">IF(C82&lt;=E81,C82,F82-D82)</f>
        <v>5336.9523812282023</v>
      </c>
      <c r="F82" s="142">
        <f t="shared" si="32"/>
        <v>21709.86240869408</v>
      </c>
      <c r="G82" s="152"/>
      <c r="H82" s="153"/>
      <c r="I82" s="73">
        <f t="shared" si="24"/>
        <v>21709.86240869408</v>
      </c>
      <c r="J82" s="76"/>
      <c r="K82" s="4"/>
      <c r="L82" s="5"/>
      <c r="M82" s="6"/>
      <c r="N82" s="63" t="str">
        <f t="shared" si="21"/>
        <v/>
      </c>
      <c r="O82" s="8"/>
      <c r="P82" s="64">
        <f t="shared" si="22"/>
        <v>0</v>
      </c>
      <c r="Q82" s="64">
        <f t="shared" si="25"/>
        <v>2</v>
      </c>
      <c r="R82" s="65">
        <f t="shared" si="33"/>
        <v>291</v>
      </c>
      <c r="S82" s="77">
        <f t="shared" si="17"/>
        <v>4.8333333333333336E-3</v>
      </c>
      <c r="T82" s="67"/>
      <c r="U82" s="68">
        <f t="shared" si="18"/>
        <v>3700000</v>
      </c>
      <c r="V82" s="69">
        <f t="shared" si="19"/>
        <v>360</v>
      </c>
      <c r="W82" s="69"/>
      <c r="X82" s="70">
        <f t="shared" si="26"/>
        <v>46663</v>
      </c>
      <c r="Y82" s="70">
        <f t="shared" si="27"/>
        <v>46693</v>
      </c>
      <c r="Z82" s="71" t="str">
        <f t="shared" si="28"/>
        <v>03.10.2027</v>
      </c>
      <c r="AA82" s="71" t="str">
        <f t="shared" si="29"/>
        <v>02.11.2027</v>
      </c>
      <c r="AB82" s="71"/>
      <c r="AC82" s="71"/>
      <c r="AD82" s="71"/>
      <c r="AE82" s="71"/>
      <c r="AF82" s="71"/>
      <c r="AG82" s="71"/>
      <c r="AH82" s="71"/>
    </row>
    <row r="83" spans="1:34" s="64" customFormat="1" x14ac:dyDescent="0.2">
      <c r="A83" s="7" t="str">
        <f t="shared" si="23"/>
        <v>03.11.2027 - 02.12.2027</v>
      </c>
      <c r="B83" s="72">
        <f t="shared" si="30"/>
        <v>71</v>
      </c>
      <c r="C83" s="73">
        <f t="shared" si="31"/>
        <v>3382161.6739910222</v>
      </c>
      <c r="D83" s="73">
        <f t="shared" si="20"/>
        <v>16347.114757623274</v>
      </c>
      <c r="E83" s="73">
        <f t="shared" si="34"/>
        <v>5362.7476510708057</v>
      </c>
      <c r="F83" s="142">
        <f t="shared" si="32"/>
        <v>21709.86240869408</v>
      </c>
      <c r="G83" s="152"/>
      <c r="H83" s="153"/>
      <c r="I83" s="73">
        <f t="shared" si="24"/>
        <v>21709.86240869408</v>
      </c>
      <c r="J83" s="76"/>
      <c r="K83" s="4"/>
      <c r="L83" s="5"/>
      <c r="M83" s="6"/>
      <c r="N83" s="63" t="str">
        <f t="shared" si="21"/>
        <v/>
      </c>
      <c r="O83" s="8"/>
      <c r="P83" s="64">
        <f t="shared" si="22"/>
        <v>0</v>
      </c>
      <c r="Q83" s="64">
        <f t="shared" si="25"/>
        <v>2</v>
      </c>
      <c r="R83" s="65">
        <f t="shared" si="33"/>
        <v>290</v>
      </c>
      <c r="S83" s="77">
        <f t="shared" ref="S83:S146" si="35">IF(J82=0,S82,J82/12)</f>
        <v>4.8333333333333336E-3</v>
      </c>
      <c r="T83" s="67"/>
      <c r="U83" s="68">
        <f t="shared" si="18"/>
        <v>3700000</v>
      </c>
      <c r="V83" s="69">
        <f t="shared" si="19"/>
        <v>360</v>
      </c>
      <c r="W83" s="69"/>
      <c r="X83" s="70">
        <f t="shared" si="26"/>
        <v>46694</v>
      </c>
      <c r="Y83" s="70">
        <f t="shared" si="27"/>
        <v>46723</v>
      </c>
      <c r="Z83" s="71" t="str">
        <f t="shared" si="28"/>
        <v>03.11.2027</v>
      </c>
      <c r="AA83" s="71" t="str">
        <f t="shared" si="29"/>
        <v>02.12.2027</v>
      </c>
      <c r="AB83" s="71"/>
      <c r="AC83" s="71"/>
      <c r="AD83" s="71"/>
      <c r="AE83" s="71"/>
      <c r="AF83" s="71"/>
      <c r="AG83" s="71"/>
      <c r="AH83" s="71"/>
    </row>
    <row r="84" spans="1:34" s="64" customFormat="1" x14ac:dyDescent="0.2">
      <c r="A84" s="7" t="str">
        <f t="shared" si="23"/>
        <v>03.12.2027 - 02.01.2028</v>
      </c>
      <c r="B84" s="72">
        <f t="shared" si="30"/>
        <v>72</v>
      </c>
      <c r="C84" s="73">
        <f t="shared" si="31"/>
        <v>3376798.9263399513</v>
      </c>
      <c r="D84" s="73">
        <f t="shared" si="20"/>
        <v>16321.194810643099</v>
      </c>
      <c r="E84" s="73">
        <f t="shared" si="34"/>
        <v>5388.6675980509808</v>
      </c>
      <c r="F84" s="142">
        <f t="shared" si="32"/>
        <v>21709.86240869408</v>
      </c>
      <c r="G84" s="152"/>
      <c r="H84" s="153"/>
      <c r="I84" s="73">
        <f t="shared" si="24"/>
        <v>21709.86240869408</v>
      </c>
      <c r="J84" s="76"/>
      <c r="K84" s="4"/>
      <c r="L84" s="5"/>
      <c r="M84" s="6"/>
      <c r="N84" s="63" t="str">
        <f t="shared" si="21"/>
        <v/>
      </c>
      <c r="O84" s="8"/>
      <c r="P84" s="64">
        <f t="shared" si="22"/>
        <v>0</v>
      </c>
      <c r="Q84" s="64">
        <f t="shared" si="25"/>
        <v>2</v>
      </c>
      <c r="R84" s="65">
        <f t="shared" si="33"/>
        <v>289</v>
      </c>
      <c r="S84" s="77">
        <f t="shared" si="35"/>
        <v>4.8333333333333336E-3</v>
      </c>
      <c r="T84" s="67"/>
      <c r="U84" s="68">
        <f t="shared" si="18"/>
        <v>3700000</v>
      </c>
      <c r="V84" s="69">
        <f t="shared" si="19"/>
        <v>360</v>
      </c>
      <c r="W84" s="69"/>
      <c r="X84" s="70">
        <f t="shared" si="26"/>
        <v>46724</v>
      </c>
      <c r="Y84" s="70">
        <f t="shared" si="27"/>
        <v>46754</v>
      </c>
      <c r="Z84" s="71" t="str">
        <f t="shared" si="28"/>
        <v>03.12.2027</v>
      </c>
      <c r="AA84" s="71" t="str">
        <f t="shared" si="29"/>
        <v>02.01.2028</v>
      </c>
      <c r="AB84" s="71"/>
      <c r="AC84" s="71"/>
      <c r="AD84" s="71"/>
      <c r="AE84" s="71"/>
      <c r="AF84" s="71"/>
      <c r="AG84" s="71"/>
      <c r="AH84" s="71"/>
    </row>
    <row r="85" spans="1:34" s="64" customFormat="1" x14ac:dyDescent="0.2">
      <c r="A85" s="7" t="str">
        <f t="shared" si="23"/>
        <v>03.01.2028 - 02.02.2028</v>
      </c>
      <c r="B85" s="72">
        <f t="shared" si="30"/>
        <v>73</v>
      </c>
      <c r="C85" s="73">
        <f t="shared" si="31"/>
        <v>3371410.2587419003</v>
      </c>
      <c r="D85" s="73">
        <f t="shared" si="20"/>
        <v>16295.149583919187</v>
      </c>
      <c r="E85" s="73">
        <f t="shared" si="34"/>
        <v>5414.7128247748933</v>
      </c>
      <c r="F85" s="142">
        <f t="shared" si="32"/>
        <v>21709.86240869408</v>
      </c>
      <c r="G85" s="152"/>
      <c r="H85" s="153"/>
      <c r="I85" s="73">
        <f t="shared" si="24"/>
        <v>21709.86240869408</v>
      </c>
      <c r="J85" s="76"/>
      <c r="K85" s="4"/>
      <c r="L85" s="5"/>
      <c r="M85" s="6"/>
      <c r="N85" s="63" t="str">
        <f t="shared" si="21"/>
        <v/>
      </c>
      <c r="O85" s="8"/>
      <c r="P85" s="64">
        <f t="shared" si="22"/>
        <v>0</v>
      </c>
      <c r="Q85" s="64">
        <f t="shared" si="25"/>
        <v>2</v>
      </c>
      <c r="R85" s="65">
        <f t="shared" si="33"/>
        <v>288</v>
      </c>
      <c r="S85" s="77">
        <f t="shared" si="35"/>
        <v>4.8333333333333336E-3</v>
      </c>
      <c r="T85" s="67"/>
      <c r="U85" s="68">
        <f t="shared" si="18"/>
        <v>3700000</v>
      </c>
      <c r="V85" s="69">
        <f t="shared" si="19"/>
        <v>360</v>
      </c>
      <c r="W85" s="69"/>
      <c r="X85" s="70">
        <f t="shared" si="26"/>
        <v>46755</v>
      </c>
      <c r="Y85" s="70">
        <f t="shared" si="27"/>
        <v>46785</v>
      </c>
      <c r="Z85" s="71" t="str">
        <f t="shared" si="28"/>
        <v>03.01.2028</v>
      </c>
      <c r="AA85" s="71" t="str">
        <f t="shared" si="29"/>
        <v>02.02.2028</v>
      </c>
      <c r="AB85" s="71"/>
      <c r="AC85" s="71"/>
      <c r="AD85" s="71"/>
      <c r="AE85" s="71"/>
      <c r="AF85" s="71"/>
      <c r="AG85" s="71"/>
      <c r="AH85" s="71"/>
    </row>
    <row r="86" spans="1:34" s="64" customFormat="1" x14ac:dyDescent="0.2">
      <c r="A86" s="7" t="str">
        <f t="shared" si="23"/>
        <v>03.02.2028 - 02.03.2028</v>
      </c>
      <c r="B86" s="72">
        <f t="shared" si="30"/>
        <v>74</v>
      </c>
      <c r="C86" s="73">
        <f t="shared" si="31"/>
        <v>3365995.5459171254</v>
      </c>
      <c r="D86" s="73">
        <f t="shared" si="20"/>
        <v>16268.978471932774</v>
      </c>
      <c r="E86" s="73">
        <f t="shared" si="34"/>
        <v>5440.8839367613054</v>
      </c>
      <c r="F86" s="142">
        <f t="shared" si="32"/>
        <v>21709.86240869408</v>
      </c>
      <c r="G86" s="152"/>
      <c r="H86" s="153"/>
      <c r="I86" s="73">
        <f t="shared" si="24"/>
        <v>21709.86240869408</v>
      </c>
      <c r="J86" s="76"/>
      <c r="K86" s="4"/>
      <c r="L86" s="5"/>
      <c r="M86" s="6"/>
      <c r="N86" s="63" t="str">
        <f t="shared" si="21"/>
        <v/>
      </c>
      <c r="O86" s="8"/>
      <c r="P86" s="64">
        <f t="shared" si="22"/>
        <v>0</v>
      </c>
      <c r="Q86" s="64">
        <f t="shared" si="25"/>
        <v>2</v>
      </c>
      <c r="R86" s="65">
        <f t="shared" si="33"/>
        <v>287</v>
      </c>
      <c r="S86" s="77">
        <f t="shared" si="35"/>
        <v>4.8333333333333336E-3</v>
      </c>
      <c r="T86" s="67"/>
      <c r="U86" s="68">
        <f t="shared" si="18"/>
        <v>3700000</v>
      </c>
      <c r="V86" s="69">
        <f t="shared" si="19"/>
        <v>360</v>
      </c>
      <c r="W86" s="69"/>
      <c r="X86" s="70">
        <f t="shared" si="26"/>
        <v>46786</v>
      </c>
      <c r="Y86" s="70">
        <f t="shared" si="27"/>
        <v>46814</v>
      </c>
      <c r="Z86" s="71" t="str">
        <f t="shared" si="28"/>
        <v>03.02.2028</v>
      </c>
      <c r="AA86" s="71" t="str">
        <f t="shared" si="29"/>
        <v>02.03.2028</v>
      </c>
      <c r="AB86" s="71"/>
      <c r="AC86" s="71"/>
      <c r="AD86" s="71"/>
      <c r="AE86" s="71"/>
      <c r="AF86" s="71"/>
      <c r="AG86" s="71"/>
      <c r="AH86" s="71"/>
    </row>
    <row r="87" spans="1:34" s="64" customFormat="1" x14ac:dyDescent="0.2">
      <c r="A87" s="7" t="str">
        <f t="shared" si="23"/>
        <v>03.03.2028 - 02.04.2028</v>
      </c>
      <c r="B87" s="72">
        <f t="shared" si="30"/>
        <v>75</v>
      </c>
      <c r="C87" s="73">
        <f t="shared" si="31"/>
        <v>3360554.661980364</v>
      </c>
      <c r="D87" s="73">
        <f t="shared" si="20"/>
        <v>16242.680866238426</v>
      </c>
      <c r="E87" s="73">
        <f t="shared" si="34"/>
        <v>5467.1815424556535</v>
      </c>
      <c r="F87" s="142">
        <f t="shared" si="32"/>
        <v>21709.86240869408</v>
      </c>
      <c r="G87" s="152"/>
      <c r="H87" s="153"/>
      <c r="I87" s="73">
        <f t="shared" si="24"/>
        <v>21709.86240869408</v>
      </c>
      <c r="J87" s="76"/>
      <c r="K87" s="4"/>
      <c r="L87" s="5"/>
      <c r="M87" s="6"/>
      <c r="N87" s="63" t="str">
        <f t="shared" si="21"/>
        <v/>
      </c>
      <c r="O87" s="8"/>
      <c r="P87" s="64">
        <f t="shared" si="22"/>
        <v>0</v>
      </c>
      <c r="Q87" s="64">
        <f t="shared" si="25"/>
        <v>2</v>
      </c>
      <c r="R87" s="65">
        <f t="shared" si="33"/>
        <v>286</v>
      </c>
      <c r="S87" s="77">
        <f t="shared" si="35"/>
        <v>4.8333333333333336E-3</v>
      </c>
      <c r="T87" s="67"/>
      <c r="U87" s="68">
        <f t="shared" si="18"/>
        <v>3700000</v>
      </c>
      <c r="V87" s="69">
        <f t="shared" si="19"/>
        <v>360</v>
      </c>
      <c r="W87" s="69"/>
      <c r="X87" s="70">
        <f t="shared" si="26"/>
        <v>46815</v>
      </c>
      <c r="Y87" s="70">
        <f t="shared" si="27"/>
        <v>46845</v>
      </c>
      <c r="Z87" s="71" t="str">
        <f t="shared" si="28"/>
        <v>03.03.2028</v>
      </c>
      <c r="AA87" s="71" t="str">
        <f t="shared" si="29"/>
        <v>02.04.2028</v>
      </c>
      <c r="AB87" s="71"/>
      <c r="AC87" s="71"/>
      <c r="AD87" s="71"/>
      <c r="AE87" s="71"/>
      <c r="AF87" s="71"/>
      <c r="AG87" s="71"/>
      <c r="AH87" s="71"/>
    </row>
    <row r="88" spans="1:34" s="64" customFormat="1" x14ac:dyDescent="0.2">
      <c r="A88" s="7" t="str">
        <f t="shared" si="23"/>
        <v>03.04.2028 - 02.05.2028</v>
      </c>
      <c r="B88" s="72">
        <f t="shared" si="30"/>
        <v>76</v>
      </c>
      <c r="C88" s="73">
        <f t="shared" si="31"/>
        <v>3355087.4804379083</v>
      </c>
      <c r="D88" s="73">
        <f t="shared" si="20"/>
        <v>16216.256155449892</v>
      </c>
      <c r="E88" s="73">
        <f t="shared" si="34"/>
        <v>5493.6062532441883</v>
      </c>
      <c r="F88" s="142">
        <f t="shared" si="32"/>
        <v>21709.86240869408</v>
      </c>
      <c r="G88" s="152"/>
      <c r="H88" s="153"/>
      <c r="I88" s="73">
        <f t="shared" si="24"/>
        <v>21709.86240869408</v>
      </c>
      <c r="J88" s="76"/>
      <c r="K88" s="4"/>
      <c r="L88" s="5"/>
      <c r="M88" s="6"/>
      <c r="N88" s="63" t="str">
        <f t="shared" si="21"/>
        <v/>
      </c>
      <c r="O88" s="8"/>
      <c r="P88" s="64">
        <f t="shared" si="22"/>
        <v>0</v>
      </c>
      <c r="Q88" s="64">
        <f t="shared" si="25"/>
        <v>2</v>
      </c>
      <c r="R88" s="65">
        <f t="shared" si="33"/>
        <v>285</v>
      </c>
      <c r="S88" s="77">
        <f t="shared" si="35"/>
        <v>4.8333333333333336E-3</v>
      </c>
      <c r="T88" s="67"/>
      <c r="U88" s="68">
        <f t="shared" si="18"/>
        <v>3700000</v>
      </c>
      <c r="V88" s="69">
        <f t="shared" si="19"/>
        <v>360</v>
      </c>
      <c r="W88" s="69"/>
      <c r="X88" s="70">
        <f t="shared" si="26"/>
        <v>46846</v>
      </c>
      <c r="Y88" s="70">
        <f t="shared" si="27"/>
        <v>46875</v>
      </c>
      <c r="Z88" s="71" t="str">
        <f t="shared" si="28"/>
        <v>03.04.2028</v>
      </c>
      <c r="AA88" s="71" t="str">
        <f t="shared" si="29"/>
        <v>02.05.2028</v>
      </c>
      <c r="AB88" s="71"/>
      <c r="AC88" s="71"/>
      <c r="AD88" s="71"/>
      <c r="AE88" s="71"/>
      <c r="AF88" s="71"/>
      <c r="AG88" s="71"/>
      <c r="AH88" s="71"/>
    </row>
    <row r="89" spans="1:34" s="64" customFormat="1" x14ac:dyDescent="0.2">
      <c r="A89" s="7" t="str">
        <f t="shared" si="23"/>
        <v>03.05.2028 - 02.06.2028</v>
      </c>
      <c r="B89" s="72">
        <f t="shared" si="30"/>
        <v>77</v>
      </c>
      <c r="C89" s="73">
        <f t="shared" si="31"/>
        <v>3349593.8741846643</v>
      </c>
      <c r="D89" s="73">
        <f t="shared" si="20"/>
        <v>16189.703725225878</v>
      </c>
      <c r="E89" s="73">
        <f t="shared" si="34"/>
        <v>5520.1586834682021</v>
      </c>
      <c r="F89" s="142">
        <f t="shared" si="32"/>
        <v>21709.86240869408</v>
      </c>
      <c r="G89" s="152"/>
      <c r="H89" s="153"/>
      <c r="I89" s="73">
        <f t="shared" si="24"/>
        <v>21709.86240869408</v>
      </c>
      <c r="J89" s="76"/>
      <c r="K89" s="4"/>
      <c r="L89" s="5"/>
      <c r="M89" s="6"/>
      <c r="N89" s="63" t="str">
        <f t="shared" si="21"/>
        <v/>
      </c>
      <c r="O89" s="8"/>
      <c r="P89" s="64">
        <f t="shared" si="22"/>
        <v>0</v>
      </c>
      <c r="Q89" s="64">
        <f t="shared" si="25"/>
        <v>2</v>
      </c>
      <c r="R89" s="65">
        <f t="shared" si="33"/>
        <v>284</v>
      </c>
      <c r="S89" s="77">
        <f t="shared" si="35"/>
        <v>4.8333333333333336E-3</v>
      </c>
      <c r="T89" s="67"/>
      <c r="U89" s="68">
        <f t="shared" si="18"/>
        <v>3700000</v>
      </c>
      <c r="V89" s="69">
        <f t="shared" si="19"/>
        <v>360</v>
      </c>
      <c r="W89" s="69"/>
      <c r="X89" s="70">
        <f t="shared" si="26"/>
        <v>46876</v>
      </c>
      <c r="Y89" s="70">
        <f t="shared" si="27"/>
        <v>46906</v>
      </c>
      <c r="Z89" s="71" t="str">
        <f t="shared" si="28"/>
        <v>03.05.2028</v>
      </c>
      <c r="AA89" s="71" t="str">
        <f t="shared" si="29"/>
        <v>02.06.2028</v>
      </c>
      <c r="AB89" s="71"/>
      <c r="AC89" s="71"/>
      <c r="AD89" s="71"/>
      <c r="AE89" s="71"/>
      <c r="AF89" s="71"/>
      <c r="AG89" s="71"/>
      <c r="AH89" s="71"/>
    </row>
    <row r="90" spans="1:34" s="64" customFormat="1" x14ac:dyDescent="0.2">
      <c r="A90" s="7" t="str">
        <f t="shared" si="23"/>
        <v>03.06.2028 - 02.07.2028</v>
      </c>
      <c r="B90" s="72">
        <f t="shared" si="30"/>
        <v>78</v>
      </c>
      <c r="C90" s="73">
        <f t="shared" si="31"/>
        <v>3344073.7155011962</v>
      </c>
      <c r="D90" s="73">
        <f t="shared" si="20"/>
        <v>16163.022958255782</v>
      </c>
      <c r="E90" s="73">
        <f t="shared" si="34"/>
        <v>5546.8394504382977</v>
      </c>
      <c r="F90" s="142">
        <f t="shared" si="32"/>
        <v>21709.86240869408</v>
      </c>
      <c r="G90" s="152"/>
      <c r="H90" s="153"/>
      <c r="I90" s="73">
        <f t="shared" si="24"/>
        <v>21709.86240869408</v>
      </c>
      <c r="J90" s="76"/>
      <c r="K90" s="4"/>
      <c r="L90" s="5"/>
      <c r="M90" s="6"/>
      <c r="N90" s="63" t="str">
        <f t="shared" si="21"/>
        <v/>
      </c>
      <c r="O90" s="8"/>
      <c r="P90" s="64">
        <f t="shared" si="22"/>
        <v>0</v>
      </c>
      <c r="Q90" s="64">
        <f t="shared" si="25"/>
        <v>2</v>
      </c>
      <c r="R90" s="65">
        <f t="shared" si="33"/>
        <v>283</v>
      </c>
      <c r="S90" s="77">
        <f t="shared" si="35"/>
        <v>4.8333333333333336E-3</v>
      </c>
      <c r="T90" s="67"/>
      <c r="U90" s="68">
        <f t="shared" ref="U90:U153" si="36">IF(OR(M89=$S$8,J89&gt;0),C90,U89)</f>
        <v>3700000</v>
      </c>
      <c r="V90" s="69">
        <f t="shared" ref="V90:V153" si="37">IF(OR(M89=$S$8,J89&gt;0),R90,V89)</f>
        <v>360</v>
      </c>
      <c r="W90" s="69"/>
      <c r="X90" s="70">
        <f t="shared" si="26"/>
        <v>46907</v>
      </c>
      <c r="Y90" s="70">
        <f t="shared" si="27"/>
        <v>46936</v>
      </c>
      <c r="Z90" s="71" t="str">
        <f t="shared" si="28"/>
        <v>03.06.2028</v>
      </c>
      <c r="AA90" s="71" t="str">
        <f t="shared" si="29"/>
        <v>02.07.2028</v>
      </c>
      <c r="AB90" s="71"/>
      <c r="AC90" s="71"/>
      <c r="AD90" s="71"/>
      <c r="AE90" s="71"/>
      <c r="AF90" s="71"/>
      <c r="AG90" s="71"/>
      <c r="AH90" s="71"/>
    </row>
    <row r="91" spans="1:34" s="64" customFormat="1" x14ac:dyDescent="0.2">
      <c r="A91" s="7" t="str">
        <f t="shared" si="23"/>
        <v>03.07.2028 - 02.08.2028</v>
      </c>
      <c r="B91" s="72">
        <f t="shared" si="30"/>
        <v>79</v>
      </c>
      <c r="C91" s="73">
        <f t="shared" si="31"/>
        <v>3338526.8760507577</v>
      </c>
      <c r="D91" s="73">
        <f t="shared" si="20"/>
        <v>16136.21323424533</v>
      </c>
      <c r="E91" s="73">
        <f t="shared" si="34"/>
        <v>5573.6491744487503</v>
      </c>
      <c r="F91" s="142">
        <f t="shared" si="32"/>
        <v>21709.86240869408</v>
      </c>
      <c r="G91" s="152"/>
      <c r="H91" s="153"/>
      <c r="I91" s="73">
        <f t="shared" si="24"/>
        <v>21709.86240869408</v>
      </c>
      <c r="J91" s="76"/>
      <c r="K91" s="4"/>
      <c r="L91" s="5"/>
      <c r="M91" s="6"/>
      <c r="N91" s="63" t="str">
        <f t="shared" si="21"/>
        <v/>
      </c>
      <c r="O91" s="8"/>
      <c r="P91" s="64">
        <f t="shared" si="22"/>
        <v>0</v>
      </c>
      <c r="Q91" s="64">
        <f t="shared" si="25"/>
        <v>2</v>
      </c>
      <c r="R91" s="65">
        <f t="shared" si="33"/>
        <v>282</v>
      </c>
      <c r="S91" s="77">
        <f t="shared" si="35"/>
        <v>4.8333333333333336E-3</v>
      </c>
      <c r="T91" s="67"/>
      <c r="U91" s="68">
        <f t="shared" si="36"/>
        <v>3700000</v>
      </c>
      <c r="V91" s="69">
        <f t="shared" si="37"/>
        <v>360</v>
      </c>
      <c r="W91" s="69"/>
      <c r="X91" s="70">
        <f t="shared" si="26"/>
        <v>46937</v>
      </c>
      <c r="Y91" s="70">
        <f t="shared" si="27"/>
        <v>46967</v>
      </c>
      <c r="Z91" s="71" t="str">
        <f t="shared" si="28"/>
        <v>03.07.2028</v>
      </c>
      <c r="AA91" s="71" t="str">
        <f t="shared" si="29"/>
        <v>02.08.2028</v>
      </c>
      <c r="AB91" s="71"/>
      <c r="AC91" s="71"/>
      <c r="AD91" s="71"/>
      <c r="AE91" s="71"/>
      <c r="AF91" s="71"/>
      <c r="AG91" s="71"/>
      <c r="AH91" s="71"/>
    </row>
    <row r="92" spans="1:34" s="64" customFormat="1" x14ac:dyDescent="0.2">
      <c r="A92" s="7" t="str">
        <f t="shared" si="23"/>
        <v>03.08.2028 - 02.09.2028</v>
      </c>
      <c r="B92" s="72">
        <f t="shared" si="30"/>
        <v>80</v>
      </c>
      <c r="C92" s="73">
        <f t="shared" si="31"/>
        <v>3332953.2268763091</v>
      </c>
      <c r="D92" s="73">
        <f t="shared" si="20"/>
        <v>16109.273929902161</v>
      </c>
      <c r="E92" s="73">
        <f t="shared" si="34"/>
        <v>5600.5884787919185</v>
      </c>
      <c r="F92" s="142">
        <f t="shared" si="32"/>
        <v>21709.86240869408</v>
      </c>
      <c r="G92" s="152"/>
      <c r="H92" s="153"/>
      <c r="I92" s="73">
        <f t="shared" si="24"/>
        <v>21709.86240869408</v>
      </c>
      <c r="J92" s="76"/>
      <c r="K92" s="4"/>
      <c r="L92" s="5"/>
      <c r="M92" s="6"/>
      <c r="N92" s="63" t="str">
        <f t="shared" si="21"/>
        <v/>
      </c>
      <c r="O92" s="8"/>
      <c r="P92" s="64">
        <f t="shared" si="22"/>
        <v>0</v>
      </c>
      <c r="Q92" s="64">
        <f t="shared" si="25"/>
        <v>2</v>
      </c>
      <c r="R92" s="65">
        <f t="shared" si="33"/>
        <v>281</v>
      </c>
      <c r="S92" s="77">
        <f t="shared" si="35"/>
        <v>4.8333333333333336E-3</v>
      </c>
      <c r="T92" s="67"/>
      <c r="U92" s="68">
        <f t="shared" si="36"/>
        <v>3700000</v>
      </c>
      <c r="V92" s="69">
        <f t="shared" si="37"/>
        <v>360</v>
      </c>
      <c r="W92" s="69"/>
      <c r="X92" s="70">
        <f t="shared" si="26"/>
        <v>46968</v>
      </c>
      <c r="Y92" s="70">
        <f t="shared" si="27"/>
        <v>46998</v>
      </c>
      <c r="Z92" s="71" t="str">
        <f t="shared" si="28"/>
        <v>03.08.2028</v>
      </c>
      <c r="AA92" s="71" t="str">
        <f t="shared" si="29"/>
        <v>02.09.2028</v>
      </c>
      <c r="AB92" s="71"/>
      <c r="AC92" s="71"/>
      <c r="AD92" s="71"/>
      <c r="AE92" s="71"/>
      <c r="AF92" s="71"/>
      <c r="AG92" s="71"/>
      <c r="AH92" s="71"/>
    </row>
    <row r="93" spans="1:34" s="64" customFormat="1" x14ac:dyDescent="0.2">
      <c r="A93" s="7" t="str">
        <f t="shared" si="23"/>
        <v>03.09.2028 - 02.10.2028</v>
      </c>
      <c r="B93" s="72">
        <f t="shared" si="30"/>
        <v>81</v>
      </c>
      <c r="C93" s="73">
        <f t="shared" si="31"/>
        <v>3327352.6383975171</v>
      </c>
      <c r="D93" s="73">
        <f t="shared" si="20"/>
        <v>16082.204418921334</v>
      </c>
      <c r="E93" s="73">
        <f t="shared" si="34"/>
        <v>5627.6579897727461</v>
      </c>
      <c r="F93" s="142">
        <f t="shared" si="32"/>
        <v>21709.86240869408</v>
      </c>
      <c r="G93" s="152"/>
      <c r="H93" s="153"/>
      <c r="I93" s="73">
        <f t="shared" si="24"/>
        <v>21709.86240869408</v>
      </c>
      <c r="J93" s="76"/>
      <c r="K93" s="4"/>
      <c r="L93" s="5"/>
      <c r="M93" s="6"/>
      <c r="N93" s="63" t="str">
        <f t="shared" si="21"/>
        <v/>
      </c>
      <c r="O93" s="8"/>
      <c r="P93" s="64">
        <f t="shared" si="22"/>
        <v>0</v>
      </c>
      <c r="Q93" s="64">
        <f t="shared" si="25"/>
        <v>2</v>
      </c>
      <c r="R93" s="65">
        <f t="shared" si="33"/>
        <v>280</v>
      </c>
      <c r="S93" s="77">
        <f t="shared" si="35"/>
        <v>4.8333333333333336E-3</v>
      </c>
      <c r="T93" s="67"/>
      <c r="U93" s="68">
        <f t="shared" si="36"/>
        <v>3700000</v>
      </c>
      <c r="V93" s="69">
        <f t="shared" si="37"/>
        <v>360</v>
      </c>
      <c r="W93" s="69"/>
      <c r="X93" s="70">
        <f t="shared" si="26"/>
        <v>46999</v>
      </c>
      <c r="Y93" s="70">
        <f t="shared" si="27"/>
        <v>47028</v>
      </c>
      <c r="Z93" s="71" t="str">
        <f t="shared" si="28"/>
        <v>03.09.2028</v>
      </c>
      <c r="AA93" s="71" t="str">
        <f t="shared" si="29"/>
        <v>02.10.2028</v>
      </c>
      <c r="AB93" s="71"/>
      <c r="AC93" s="71"/>
      <c r="AD93" s="71"/>
      <c r="AE93" s="71"/>
      <c r="AF93" s="71"/>
      <c r="AG93" s="71"/>
      <c r="AH93" s="71"/>
    </row>
    <row r="94" spans="1:34" s="64" customFormat="1" x14ac:dyDescent="0.2">
      <c r="A94" s="7" t="str">
        <f t="shared" si="23"/>
        <v>03.10.2028 - 02.11.2028</v>
      </c>
      <c r="B94" s="72">
        <f t="shared" si="30"/>
        <v>82</v>
      </c>
      <c r="C94" s="73">
        <f t="shared" si="31"/>
        <v>3321724.9804077442</v>
      </c>
      <c r="D94" s="73">
        <f t="shared" si="20"/>
        <v>16055.004071970765</v>
      </c>
      <c r="E94" s="73">
        <f t="shared" si="34"/>
        <v>5654.858336723315</v>
      </c>
      <c r="F94" s="142">
        <f t="shared" si="32"/>
        <v>21709.86240869408</v>
      </c>
      <c r="G94" s="152"/>
      <c r="H94" s="153"/>
      <c r="I94" s="73">
        <f t="shared" si="24"/>
        <v>21709.86240869408</v>
      </c>
      <c r="J94" s="76"/>
      <c r="K94" s="4"/>
      <c r="L94" s="5"/>
      <c r="M94" s="6"/>
      <c r="N94" s="63" t="str">
        <f t="shared" si="21"/>
        <v/>
      </c>
      <c r="O94" s="8"/>
      <c r="P94" s="64">
        <f t="shared" si="22"/>
        <v>0</v>
      </c>
      <c r="Q94" s="64">
        <f t="shared" si="25"/>
        <v>2</v>
      </c>
      <c r="R94" s="65">
        <f t="shared" si="33"/>
        <v>279</v>
      </c>
      <c r="S94" s="77">
        <f t="shared" si="35"/>
        <v>4.8333333333333336E-3</v>
      </c>
      <c r="T94" s="67"/>
      <c r="U94" s="68">
        <f t="shared" si="36"/>
        <v>3700000</v>
      </c>
      <c r="V94" s="69">
        <f t="shared" si="37"/>
        <v>360</v>
      </c>
      <c r="W94" s="69"/>
      <c r="X94" s="70">
        <f t="shared" si="26"/>
        <v>47029</v>
      </c>
      <c r="Y94" s="70">
        <f t="shared" si="27"/>
        <v>47059</v>
      </c>
      <c r="Z94" s="71" t="str">
        <f t="shared" si="28"/>
        <v>03.10.2028</v>
      </c>
      <c r="AA94" s="71" t="str">
        <f t="shared" si="29"/>
        <v>02.11.2028</v>
      </c>
      <c r="AB94" s="71"/>
      <c r="AC94" s="71"/>
      <c r="AD94" s="71"/>
      <c r="AE94" s="71"/>
      <c r="AF94" s="71"/>
      <c r="AG94" s="71"/>
      <c r="AH94" s="71"/>
    </row>
    <row r="95" spans="1:34" s="64" customFormat="1" x14ac:dyDescent="0.2">
      <c r="A95" s="7" t="str">
        <f t="shared" si="23"/>
        <v>03.11.2028 - 02.12.2028</v>
      </c>
      <c r="B95" s="72">
        <f t="shared" si="30"/>
        <v>83</v>
      </c>
      <c r="C95" s="73">
        <f t="shared" si="31"/>
        <v>3316070.1220710208</v>
      </c>
      <c r="D95" s="73">
        <f t="shared" si="20"/>
        <v>16027.672256676602</v>
      </c>
      <c r="E95" s="73">
        <f t="shared" si="34"/>
        <v>5682.1901520174779</v>
      </c>
      <c r="F95" s="142">
        <f t="shared" si="32"/>
        <v>21709.86240869408</v>
      </c>
      <c r="G95" s="152"/>
      <c r="H95" s="153"/>
      <c r="I95" s="73">
        <f t="shared" si="24"/>
        <v>21709.86240869408</v>
      </c>
      <c r="J95" s="76"/>
      <c r="K95" s="4"/>
      <c r="L95" s="5"/>
      <c r="M95" s="6"/>
      <c r="N95" s="63" t="str">
        <f t="shared" si="21"/>
        <v/>
      </c>
      <c r="O95" s="8"/>
      <c r="P95" s="64">
        <f t="shared" si="22"/>
        <v>0</v>
      </c>
      <c r="Q95" s="64">
        <f t="shared" si="25"/>
        <v>2</v>
      </c>
      <c r="R95" s="65">
        <f t="shared" si="33"/>
        <v>278</v>
      </c>
      <c r="S95" s="77">
        <f t="shared" si="35"/>
        <v>4.8333333333333336E-3</v>
      </c>
      <c r="T95" s="67"/>
      <c r="U95" s="68">
        <f t="shared" si="36"/>
        <v>3700000</v>
      </c>
      <c r="V95" s="69">
        <f t="shared" si="37"/>
        <v>360</v>
      </c>
      <c r="W95" s="69"/>
      <c r="X95" s="70">
        <f t="shared" si="26"/>
        <v>47060</v>
      </c>
      <c r="Y95" s="70">
        <f t="shared" si="27"/>
        <v>47089</v>
      </c>
      <c r="Z95" s="71" t="str">
        <f t="shared" si="28"/>
        <v>03.11.2028</v>
      </c>
      <c r="AA95" s="71" t="str">
        <f t="shared" si="29"/>
        <v>02.12.2028</v>
      </c>
      <c r="AB95" s="71"/>
      <c r="AC95" s="71"/>
      <c r="AD95" s="71"/>
      <c r="AE95" s="71"/>
      <c r="AF95" s="71"/>
      <c r="AG95" s="71"/>
      <c r="AH95" s="71"/>
    </row>
    <row r="96" spans="1:34" s="64" customFormat="1" x14ac:dyDescent="0.2">
      <c r="A96" s="7" t="str">
        <f t="shared" si="23"/>
        <v>03.12.2028 - 02.01.2029</v>
      </c>
      <c r="B96" s="72">
        <f t="shared" si="30"/>
        <v>84</v>
      </c>
      <c r="C96" s="73">
        <f t="shared" si="31"/>
        <v>3310387.9319190034</v>
      </c>
      <c r="D96" s="73">
        <f t="shared" si="20"/>
        <v>16000.208337608517</v>
      </c>
      <c r="E96" s="73">
        <f t="shared" si="34"/>
        <v>5709.6540710855625</v>
      </c>
      <c r="F96" s="142">
        <f t="shared" si="32"/>
        <v>21709.86240869408</v>
      </c>
      <c r="G96" s="152"/>
      <c r="H96" s="153"/>
      <c r="I96" s="73">
        <f t="shared" si="24"/>
        <v>21709.86240869408</v>
      </c>
      <c r="J96" s="76"/>
      <c r="K96" s="4"/>
      <c r="L96" s="5"/>
      <c r="M96" s="6"/>
      <c r="N96" s="63" t="str">
        <f t="shared" si="21"/>
        <v/>
      </c>
      <c r="O96" s="8"/>
      <c r="P96" s="64">
        <f t="shared" si="22"/>
        <v>0</v>
      </c>
      <c r="Q96" s="64">
        <f t="shared" si="25"/>
        <v>2</v>
      </c>
      <c r="R96" s="65">
        <f t="shared" si="33"/>
        <v>277</v>
      </c>
      <c r="S96" s="77">
        <f t="shared" si="35"/>
        <v>4.8333333333333336E-3</v>
      </c>
      <c r="T96" s="67"/>
      <c r="U96" s="68">
        <f t="shared" si="36"/>
        <v>3700000</v>
      </c>
      <c r="V96" s="69">
        <f t="shared" si="37"/>
        <v>360</v>
      </c>
      <c r="W96" s="69"/>
      <c r="X96" s="70">
        <f t="shared" si="26"/>
        <v>47090</v>
      </c>
      <c r="Y96" s="70">
        <f t="shared" si="27"/>
        <v>47120</v>
      </c>
      <c r="Z96" s="71" t="str">
        <f t="shared" si="28"/>
        <v>03.12.2028</v>
      </c>
      <c r="AA96" s="71" t="str">
        <f t="shared" si="29"/>
        <v>02.01.2029</v>
      </c>
      <c r="AB96" s="71"/>
      <c r="AC96" s="71"/>
      <c r="AD96" s="71"/>
      <c r="AE96" s="71"/>
      <c r="AF96" s="71"/>
      <c r="AG96" s="71"/>
      <c r="AH96" s="71"/>
    </row>
    <row r="97" spans="1:34" s="64" customFormat="1" x14ac:dyDescent="0.2">
      <c r="A97" s="7" t="str">
        <f t="shared" si="23"/>
        <v>03.01.2029 - 02.02.2029</v>
      </c>
      <c r="B97" s="72">
        <f t="shared" si="30"/>
        <v>85</v>
      </c>
      <c r="C97" s="73">
        <f t="shared" si="31"/>
        <v>3304678.2778479178</v>
      </c>
      <c r="D97" s="73">
        <f t="shared" si="20"/>
        <v>15972.611676264936</v>
      </c>
      <c r="E97" s="73">
        <f t="shared" si="34"/>
        <v>5737.2507324291437</v>
      </c>
      <c r="F97" s="142">
        <f t="shared" si="32"/>
        <v>21709.86240869408</v>
      </c>
      <c r="G97" s="152"/>
      <c r="H97" s="153"/>
      <c r="I97" s="73">
        <f t="shared" si="24"/>
        <v>21709.86240869408</v>
      </c>
      <c r="J97" s="76"/>
      <c r="K97" s="4"/>
      <c r="L97" s="5"/>
      <c r="M97" s="6"/>
      <c r="N97" s="63" t="str">
        <f t="shared" si="21"/>
        <v/>
      </c>
      <c r="O97" s="8"/>
      <c r="P97" s="64">
        <f t="shared" si="22"/>
        <v>0</v>
      </c>
      <c r="Q97" s="64">
        <f t="shared" si="25"/>
        <v>2</v>
      </c>
      <c r="R97" s="65">
        <f t="shared" si="33"/>
        <v>276</v>
      </c>
      <c r="S97" s="77">
        <f t="shared" si="35"/>
        <v>4.8333333333333336E-3</v>
      </c>
      <c r="T97" s="67"/>
      <c r="U97" s="68">
        <f t="shared" si="36"/>
        <v>3700000</v>
      </c>
      <c r="V97" s="69">
        <f t="shared" si="37"/>
        <v>360</v>
      </c>
      <c r="W97" s="69"/>
      <c r="X97" s="70">
        <f t="shared" si="26"/>
        <v>47121</v>
      </c>
      <c r="Y97" s="70">
        <f t="shared" si="27"/>
        <v>47151</v>
      </c>
      <c r="Z97" s="71" t="str">
        <f t="shared" si="28"/>
        <v>03.01.2029</v>
      </c>
      <c r="AA97" s="71" t="str">
        <f t="shared" si="29"/>
        <v>02.02.2029</v>
      </c>
      <c r="AB97" s="71"/>
      <c r="AC97" s="71"/>
      <c r="AD97" s="71"/>
      <c r="AE97" s="71"/>
      <c r="AF97" s="71"/>
      <c r="AG97" s="71"/>
      <c r="AH97" s="71"/>
    </row>
    <row r="98" spans="1:34" s="64" customFormat="1" x14ac:dyDescent="0.2">
      <c r="A98" s="7" t="str">
        <f t="shared" si="23"/>
        <v>03.02.2029 - 02.03.2029</v>
      </c>
      <c r="B98" s="72">
        <f t="shared" si="30"/>
        <v>86</v>
      </c>
      <c r="C98" s="73">
        <f t="shared" si="31"/>
        <v>3298941.0271154884</v>
      </c>
      <c r="D98" s="73">
        <f t="shared" si="20"/>
        <v>15944.881631058195</v>
      </c>
      <c r="E98" s="73">
        <f t="shared" si="34"/>
        <v>5764.9807776358848</v>
      </c>
      <c r="F98" s="142">
        <f t="shared" si="32"/>
        <v>21709.86240869408</v>
      </c>
      <c r="G98" s="152"/>
      <c r="H98" s="153"/>
      <c r="I98" s="73">
        <f t="shared" si="24"/>
        <v>21709.86240869408</v>
      </c>
      <c r="J98" s="76"/>
      <c r="K98" s="4"/>
      <c r="L98" s="5"/>
      <c r="M98" s="6"/>
      <c r="N98" s="63" t="str">
        <f t="shared" si="21"/>
        <v/>
      </c>
      <c r="O98" s="8"/>
      <c r="P98" s="64">
        <f t="shared" si="22"/>
        <v>0</v>
      </c>
      <c r="Q98" s="64">
        <f t="shared" si="25"/>
        <v>2</v>
      </c>
      <c r="R98" s="65">
        <f t="shared" si="33"/>
        <v>275</v>
      </c>
      <c r="S98" s="77">
        <f t="shared" si="35"/>
        <v>4.8333333333333336E-3</v>
      </c>
      <c r="T98" s="67"/>
      <c r="U98" s="68">
        <f t="shared" si="36"/>
        <v>3700000</v>
      </c>
      <c r="V98" s="69">
        <f t="shared" si="37"/>
        <v>360</v>
      </c>
      <c r="W98" s="69"/>
      <c r="X98" s="70">
        <f t="shared" si="26"/>
        <v>47152</v>
      </c>
      <c r="Y98" s="70">
        <f t="shared" si="27"/>
        <v>47179</v>
      </c>
      <c r="Z98" s="71" t="str">
        <f t="shared" si="28"/>
        <v>03.02.2029</v>
      </c>
      <c r="AA98" s="71" t="str">
        <f t="shared" si="29"/>
        <v>02.03.2029</v>
      </c>
      <c r="AB98" s="71"/>
      <c r="AC98" s="71"/>
      <c r="AD98" s="71"/>
      <c r="AE98" s="71"/>
      <c r="AF98" s="71"/>
      <c r="AG98" s="71"/>
      <c r="AH98" s="71"/>
    </row>
    <row r="99" spans="1:34" s="64" customFormat="1" x14ac:dyDescent="0.2">
      <c r="A99" s="7" t="str">
        <f t="shared" si="23"/>
        <v>03.03.2029 - 02.04.2029</v>
      </c>
      <c r="B99" s="72">
        <f t="shared" si="30"/>
        <v>87</v>
      </c>
      <c r="C99" s="73">
        <f t="shared" si="31"/>
        <v>3293176.0463378527</v>
      </c>
      <c r="D99" s="73">
        <f t="shared" si="20"/>
        <v>15917.017557299623</v>
      </c>
      <c r="E99" s="73">
        <f t="shared" si="34"/>
        <v>5792.8448513944568</v>
      </c>
      <c r="F99" s="142">
        <f t="shared" si="32"/>
        <v>21709.86240869408</v>
      </c>
      <c r="G99" s="152"/>
      <c r="H99" s="153"/>
      <c r="I99" s="73">
        <f t="shared" si="24"/>
        <v>21709.86240869408</v>
      </c>
      <c r="J99" s="76"/>
      <c r="K99" s="4"/>
      <c r="L99" s="5"/>
      <c r="M99" s="6"/>
      <c r="N99" s="63" t="str">
        <f t="shared" si="21"/>
        <v/>
      </c>
      <c r="O99" s="8"/>
      <c r="P99" s="64">
        <f t="shared" si="22"/>
        <v>0</v>
      </c>
      <c r="Q99" s="64">
        <f t="shared" si="25"/>
        <v>2</v>
      </c>
      <c r="R99" s="65">
        <f t="shared" si="33"/>
        <v>274</v>
      </c>
      <c r="S99" s="77">
        <f t="shared" si="35"/>
        <v>4.8333333333333336E-3</v>
      </c>
      <c r="T99" s="67"/>
      <c r="U99" s="68">
        <f t="shared" si="36"/>
        <v>3700000</v>
      </c>
      <c r="V99" s="69">
        <f t="shared" si="37"/>
        <v>360</v>
      </c>
      <c r="W99" s="69"/>
      <c r="X99" s="70">
        <f t="shared" si="26"/>
        <v>47180</v>
      </c>
      <c r="Y99" s="70">
        <f t="shared" si="27"/>
        <v>47210</v>
      </c>
      <c r="Z99" s="71" t="str">
        <f t="shared" si="28"/>
        <v>03.03.2029</v>
      </c>
      <c r="AA99" s="71" t="str">
        <f t="shared" si="29"/>
        <v>02.04.2029</v>
      </c>
      <c r="AB99" s="71"/>
      <c r="AC99" s="71"/>
      <c r="AD99" s="71"/>
      <c r="AE99" s="71"/>
      <c r="AF99" s="71"/>
      <c r="AG99" s="71"/>
      <c r="AH99" s="71"/>
    </row>
    <row r="100" spans="1:34" s="64" customFormat="1" x14ac:dyDescent="0.2">
      <c r="A100" s="7" t="str">
        <f t="shared" si="23"/>
        <v>03.04.2029 - 02.05.2029</v>
      </c>
      <c r="B100" s="72">
        <f t="shared" si="30"/>
        <v>88</v>
      </c>
      <c r="C100" s="73">
        <f t="shared" si="31"/>
        <v>3287383.2014864581</v>
      </c>
      <c r="D100" s="73">
        <f t="shared" si="20"/>
        <v>15889.018807184548</v>
      </c>
      <c r="E100" s="73">
        <f t="shared" si="34"/>
        <v>5820.8436015095322</v>
      </c>
      <c r="F100" s="142">
        <f t="shared" si="32"/>
        <v>21709.86240869408</v>
      </c>
      <c r="G100" s="152"/>
      <c r="H100" s="153"/>
      <c r="I100" s="73">
        <f t="shared" si="24"/>
        <v>21709.86240869408</v>
      </c>
      <c r="J100" s="76"/>
      <c r="K100" s="4"/>
      <c r="L100" s="5"/>
      <c r="M100" s="6"/>
      <c r="N100" s="63" t="str">
        <f t="shared" si="21"/>
        <v/>
      </c>
      <c r="O100" s="8"/>
      <c r="P100" s="64">
        <f t="shared" si="22"/>
        <v>0</v>
      </c>
      <c r="Q100" s="64">
        <f t="shared" si="25"/>
        <v>2</v>
      </c>
      <c r="R100" s="65">
        <f t="shared" si="33"/>
        <v>273</v>
      </c>
      <c r="S100" s="77">
        <f t="shared" si="35"/>
        <v>4.8333333333333336E-3</v>
      </c>
      <c r="T100" s="67"/>
      <c r="U100" s="68">
        <f t="shared" si="36"/>
        <v>3700000</v>
      </c>
      <c r="V100" s="69">
        <f t="shared" si="37"/>
        <v>360</v>
      </c>
      <c r="W100" s="69"/>
      <c r="X100" s="70">
        <f t="shared" si="26"/>
        <v>47211</v>
      </c>
      <c r="Y100" s="70">
        <f t="shared" si="27"/>
        <v>47240</v>
      </c>
      <c r="Z100" s="71" t="str">
        <f t="shared" si="28"/>
        <v>03.04.2029</v>
      </c>
      <c r="AA100" s="71" t="str">
        <f t="shared" si="29"/>
        <v>02.05.2029</v>
      </c>
      <c r="AB100" s="71"/>
      <c r="AC100" s="71"/>
      <c r="AD100" s="71"/>
      <c r="AE100" s="71"/>
      <c r="AF100" s="71"/>
      <c r="AG100" s="71"/>
      <c r="AH100" s="71"/>
    </row>
    <row r="101" spans="1:34" s="64" customFormat="1" x14ac:dyDescent="0.2">
      <c r="A101" s="7" t="str">
        <f t="shared" si="23"/>
        <v>03.05.2029 - 02.06.2029</v>
      </c>
      <c r="B101" s="72">
        <f t="shared" si="30"/>
        <v>89</v>
      </c>
      <c r="C101" s="73">
        <f t="shared" si="31"/>
        <v>3281562.3578849486</v>
      </c>
      <c r="D101" s="73">
        <f t="shared" si="20"/>
        <v>15860.884729777252</v>
      </c>
      <c r="E101" s="73">
        <f t="shared" si="34"/>
        <v>5848.9776789168282</v>
      </c>
      <c r="F101" s="142">
        <f t="shared" si="32"/>
        <v>21709.86240869408</v>
      </c>
      <c r="G101" s="152"/>
      <c r="H101" s="153"/>
      <c r="I101" s="73">
        <f t="shared" si="24"/>
        <v>21709.86240869408</v>
      </c>
      <c r="J101" s="76"/>
      <c r="K101" s="4"/>
      <c r="L101" s="5"/>
      <c r="M101" s="6"/>
      <c r="N101" s="63" t="str">
        <f t="shared" si="21"/>
        <v/>
      </c>
      <c r="O101" s="8"/>
      <c r="P101" s="64">
        <f t="shared" si="22"/>
        <v>0</v>
      </c>
      <c r="Q101" s="64">
        <f t="shared" si="25"/>
        <v>2</v>
      </c>
      <c r="R101" s="65">
        <f t="shared" si="33"/>
        <v>272</v>
      </c>
      <c r="S101" s="77">
        <f t="shared" si="35"/>
        <v>4.8333333333333336E-3</v>
      </c>
      <c r="T101" s="67"/>
      <c r="U101" s="68">
        <f t="shared" si="36"/>
        <v>3700000</v>
      </c>
      <c r="V101" s="69">
        <f t="shared" si="37"/>
        <v>360</v>
      </c>
      <c r="W101" s="69"/>
      <c r="X101" s="70">
        <f t="shared" si="26"/>
        <v>47241</v>
      </c>
      <c r="Y101" s="70">
        <f t="shared" si="27"/>
        <v>47271</v>
      </c>
      <c r="Z101" s="71" t="str">
        <f t="shared" si="28"/>
        <v>03.05.2029</v>
      </c>
      <c r="AA101" s="71" t="str">
        <f t="shared" si="29"/>
        <v>02.06.2029</v>
      </c>
      <c r="AB101" s="71"/>
      <c r="AC101" s="71"/>
      <c r="AD101" s="71"/>
      <c r="AE101" s="71"/>
      <c r="AF101" s="71"/>
      <c r="AG101" s="71"/>
      <c r="AH101" s="71"/>
    </row>
    <row r="102" spans="1:34" s="64" customFormat="1" x14ac:dyDescent="0.2">
      <c r="A102" s="7" t="str">
        <f t="shared" si="23"/>
        <v>03.06.2029 - 02.07.2029</v>
      </c>
      <c r="B102" s="72">
        <f t="shared" si="30"/>
        <v>90</v>
      </c>
      <c r="C102" s="73">
        <f t="shared" si="31"/>
        <v>3275713.3802060317</v>
      </c>
      <c r="D102" s="73">
        <f t="shared" si="20"/>
        <v>15832.614670995821</v>
      </c>
      <c r="E102" s="73">
        <f t="shared" si="34"/>
        <v>5877.2477376982588</v>
      </c>
      <c r="F102" s="142">
        <f t="shared" si="32"/>
        <v>21709.86240869408</v>
      </c>
      <c r="G102" s="152"/>
      <c r="H102" s="153"/>
      <c r="I102" s="73">
        <f t="shared" si="24"/>
        <v>21709.86240869408</v>
      </c>
      <c r="J102" s="76"/>
      <c r="K102" s="4"/>
      <c r="L102" s="5"/>
      <c r="M102" s="6"/>
      <c r="N102" s="63" t="str">
        <f t="shared" si="21"/>
        <v/>
      </c>
      <c r="O102" s="8"/>
      <c r="P102" s="64">
        <f t="shared" si="22"/>
        <v>0</v>
      </c>
      <c r="Q102" s="64">
        <f t="shared" si="25"/>
        <v>2</v>
      </c>
      <c r="R102" s="65">
        <f t="shared" si="33"/>
        <v>271</v>
      </c>
      <c r="S102" s="77">
        <f t="shared" si="35"/>
        <v>4.8333333333333336E-3</v>
      </c>
      <c r="T102" s="67"/>
      <c r="U102" s="68">
        <f t="shared" si="36"/>
        <v>3700000</v>
      </c>
      <c r="V102" s="69">
        <f t="shared" si="37"/>
        <v>360</v>
      </c>
      <c r="W102" s="69"/>
      <c r="X102" s="70">
        <f t="shared" si="26"/>
        <v>47272</v>
      </c>
      <c r="Y102" s="70">
        <f t="shared" si="27"/>
        <v>47301</v>
      </c>
      <c r="Z102" s="71" t="str">
        <f t="shared" si="28"/>
        <v>03.06.2029</v>
      </c>
      <c r="AA102" s="71" t="str">
        <f t="shared" si="29"/>
        <v>02.07.2029</v>
      </c>
      <c r="AB102" s="71"/>
      <c r="AC102" s="71"/>
      <c r="AD102" s="71"/>
      <c r="AE102" s="71"/>
      <c r="AF102" s="71"/>
      <c r="AG102" s="71"/>
      <c r="AH102" s="71"/>
    </row>
    <row r="103" spans="1:34" s="64" customFormat="1" x14ac:dyDescent="0.2">
      <c r="A103" s="7" t="str">
        <f t="shared" si="23"/>
        <v>03.07.2029 - 02.08.2029</v>
      </c>
      <c r="B103" s="72">
        <f t="shared" si="30"/>
        <v>91</v>
      </c>
      <c r="C103" s="73">
        <f t="shared" si="31"/>
        <v>3269836.1324683335</v>
      </c>
      <c r="D103" s="73">
        <f t="shared" si="20"/>
        <v>15804.207973596946</v>
      </c>
      <c r="E103" s="73">
        <f t="shared" si="34"/>
        <v>5905.6544350971344</v>
      </c>
      <c r="F103" s="142">
        <f t="shared" si="32"/>
        <v>21709.86240869408</v>
      </c>
      <c r="G103" s="152"/>
      <c r="H103" s="153"/>
      <c r="I103" s="73">
        <f t="shared" si="24"/>
        <v>21709.86240869408</v>
      </c>
      <c r="J103" s="76"/>
      <c r="K103" s="4"/>
      <c r="L103" s="5"/>
      <c r="M103" s="6"/>
      <c r="N103" s="63" t="str">
        <f t="shared" si="21"/>
        <v/>
      </c>
      <c r="O103" s="8"/>
      <c r="P103" s="64">
        <f t="shared" si="22"/>
        <v>0</v>
      </c>
      <c r="Q103" s="64">
        <f t="shared" si="25"/>
        <v>2</v>
      </c>
      <c r="R103" s="65">
        <f t="shared" si="33"/>
        <v>270</v>
      </c>
      <c r="S103" s="77">
        <f t="shared" si="35"/>
        <v>4.8333333333333336E-3</v>
      </c>
      <c r="T103" s="67"/>
      <c r="U103" s="68">
        <f t="shared" si="36"/>
        <v>3700000</v>
      </c>
      <c r="V103" s="69">
        <f t="shared" si="37"/>
        <v>360</v>
      </c>
      <c r="W103" s="69"/>
      <c r="X103" s="70">
        <f t="shared" si="26"/>
        <v>47302</v>
      </c>
      <c r="Y103" s="70">
        <f t="shared" si="27"/>
        <v>47332</v>
      </c>
      <c r="Z103" s="71" t="str">
        <f t="shared" si="28"/>
        <v>03.07.2029</v>
      </c>
      <c r="AA103" s="71" t="str">
        <f t="shared" si="29"/>
        <v>02.08.2029</v>
      </c>
      <c r="AB103" s="71"/>
      <c r="AC103" s="71"/>
      <c r="AD103" s="71"/>
      <c r="AE103" s="71"/>
      <c r="AF103" s="71"/>
      <c r="AG103" s="71"/>
      <c r="AH103" s="71"/>
    </row>
    <row r="104" spans="1:34" s="64" customFormat="1" x14ac:dyDescent="0.2">
      <c r="A104" s="7" t="str">
        <f t="shared" si="23"/>
        <v>03.08.2029 - 02.09.2029</v>
      </c>
      <c r="B104" s="72">
        <f t="shared" si="30"/>
        <v>92</v>
      </c>
      <c r="C104" s="73">
        <f t="shared" si="31"/>
        <v>3263930.4780332362</v>
      </c>
      <c r="D104" s="73">
        <f t="shared" si="20"/>
        <v>15775.663977160642</v>
      </c>
      <c r="E104" s="73">
        <f t="shared" si="34"/>
        <v>5934.1984315334375</v>
      </c>
      <c r="F104" s="142">
        <f t="shared" si="32"/>
        <v>21709.86240869408</v>
      </c>
      <c r="G104" s="152"/>
      <c r="H104" s="153"/>
      <c r="I104" s="73">
        <f t="shared" si="24"/>
        <v>21709.86240869408</v>
      </c>
      <c r="J104" s="76"/>
      <c r="K104" s="4"/>
      <c r="L104" s="5"/>
      <c r="M104" s="6"/>
      <c r="N104" s="63" t="str">
        <f t="shared" si="21"/>
        <v/>
      </c>
      <c r="O104" s="8"/>
      <c r="P104" s="64">
        <f t="shared" si="22"/>
        <v>0</v>
      </c>
      <c r="Q104" s="64">
        <f t="shared" si="25"/>
        <v>2</v>
      </c>
      <c r="R104" s="65">
        <f t="shared" si="33"/>
        <v>269</v>
      </c>
      <c r="S104" s="77">
        <f t="shared" si="35"/>
        <v>4.8333333333333336E-3</v>
      </c>
      <c r="T104" s="67"/>
      <c r="U104" s="68">
        <f t="shared" si="36"/>
        <v>3700000</v>
      </c>
      <c r="V104" s="69">
        <f t="shared" si="37"/>
        <v>360</v>
      </c>
      <c r="W104" s="69"/>
      <c r="X104" s="70">
        <f t="shared" si="26"/>
        <v>47333</v>
      </c>
      <c r="Y104" s="70">
        <f t="shared" si="27"/>
        <v>47363</v>
      </c>
      <c r="Z104" s="71" t="str">
        <f t="shared" si="28"/>
        <v>03.08.2029</v>
      </c>
      <c r="AA104" s="71" t="str">
        <f t="shared" si="29"/>
        <v>02.09.2029</v>
      </c>
      <c r="AB104" s="71"/>
      <c r="AC104" s="71"/>
      <c r="AD104" s="71"/>
      <c r="AE104" s="71"/>
      <c r="AF104" s="71"/>
      <c r="AG104" s="71"/>
      <c r="AH104" s="71"/>
    </row>
    <row r="105" spans="1:34" s="64" customFormat="1" x14ac:dyDescent="0.2">
      <c r="A105" s="7" t="str">
        <f t="shared" si="23"/>
        <v>03.09.2029 - 02.10.2029</v>
      </c>
      <c r="B105" s="72">
        <f t="shared" si="30"/>
        <v>93</v>
      </c>
      <c r="C105" s="73">
        <f t="shared" si="31"/>
        <v>3257996.2796017029</v>
      </c>
      <c r="D105" s="73">
        <f t="shared" si="20"/>
        <v>15746.982018074897</v>
      </c>
      <c r="E105" s="73">
        <f t="shared" si="34"/>
        <v>5962.8803906191824</v>
      </c>
      <c r="F105" s="142">
        <f t="shared" si="32"/>
        <v>21709.86240869408</v>
      </c>
      <c r="G105" s="152"/>
      <c r="H105" s="153"/>
      <c r="I105" s="73">
        <f t="shared" si="24"/>
        <v>21709.86240869408</v>
      </c>
      <c r="J105" s="76"/>
      <c r="K105" s="4"/>
      <c r="L105" s="5"/>
      <c r="M105" s="6"/>
      <c r="N105" s="63" t="str">
        <f t="shared" si="21"/>
        <v/>
      </c>
      <c r="O105" s="8"/>
      <c r="P105" s="64">
        <f t="shared" si="22"/>
        <v>0</v>
      </c>
      <c r="Q105" s="64">
        <f t="shared" si="25"/>
        <v>2</v>
      </c>
      <c r="R105" s="65">
        <f t="shared" si="33"/>
        <v>268</v>
      </c>
      <c r="S105" s="77">
        <f t="shared" si="35"/>
        <v>4.8333333333333336E-3</v>
      </c>
      <c r="T105" s="67"/>
      <c r="U105" s="68">
        <f t="shared" si="36"/>
        <v>3700000</v>
      </c>
      <c r="V105" s="69">
        <f t="shared" si="37"/>
        <v>360</v>
      </c>
      <c r="W105" s="69"/>
      <c r="X105" s="70">
        <f t="shared" si="26"/>
        <v>47364</v>
      </c>
      <c r="Y105" s="70">
        <f t="shared" si="27"/>
        <v>47393</v>
      </c>
      <c r="Z105" s="71" t="str">
        <f t="shared" si="28"/>
        <v>03.09.2029</v>
      </c>
      <c r="AA105" s="71" t="str">
        <f t="shared" si="29"/>
        <v>02.10.2029</v>
      </c>
      <c r="AB105" s="71"/>
      <c r="AC105" s="71"/>
      <c r="AD105" s="71"/>
      <c r="AE105" s="71"/>
      <c r="AF105" s="71"/>
      <c r="AG105" s="71"/>
      <c r="AH105" s="71"/>
    </row>
    <row r="106" spans="1:34" s="64" customFormat="1" x14ac:dyDescent="0.2">
      <c r="A106" s="7" t="str">
        <f t="shared" si="23"/>
        <v>03.10.2029 - 02.11.2029</v>
      </c>
      <c r="B106" s="72">
        <f t="shared" si="30"/>
        <v>94</v>
      </c>
      <c r="C106" s="73">
        <f t="shared" si="31"/>
        <v>3252033.3992110835</v>
      </c>
      <c r="D106" s="73">
        <f t="shared" si="20"/>
        <v>15718.161429520238</v>
      </c>
      <c r="E106" s="73">
        <f t="shared" si="34"/>
        <v>5991.7009791738419</v>
      </c>
      <c r="F106" s="142">
        <f t="shared" si="32"/>
        <v>21709.86240869408</v>
      </c>
      <c r="G106" s="152"/>
      <c r="H106" s="153"/>
      <c r="I106" s="73">
        <f t="shared" si="24"/>
        <v>21709.86240869408</v>
      </c>
      <c r="J106" s="76"/>
      <c r="K106" s="4"/>
      <c r="L106" s="5"/>
      <c r="M106" s="6"/>
      <c r="N106" s="63" t="str">
        <f t="shared" si="21"/>
        <v/>
      </c>
      <c r="O106" s="8"/>
      <c r="P106" s="64">
        <f t="shared" si="22"/>
        <v>0</v>
      </c>
      <c r="Q106" s="64">
        <f t="shared" si="25"/>
        <v>2</v>
      </c>
      <c r="R106" s="65">
        <f t="shared" si="33"/>
        <v>267</v>
      </c>
      <c r="S106" s="77">
        <f t="shared" si="35"/>
        <v>4.8333333333333336E-3</v>
      </c>
      <c r="T106" s="67"/>
      <c r="U106" s="68">
        <f t="shared" si="36"/>
        <v>3700000</v>
      </c>
      <c r="V106" s="69">
        <f t="shared" si="37"/>
        <v>360</v>
      </c>
      <c r="W106" s="69"/>
      <c r="X106" s="70">
        <f t="shared" si="26"/>
        <v>47394</v>
      </c>
      <c r="Y106" s="70">
        <f t="shared" si="27"/>
        <v>47424</v>
      </c>
      <c r="Z106" s="71" t="str">
        <f t="shared" si="28"/>
        <v>03.10.2029</v>
      </c>
      <c r="AA106" s="71" t="str">
        <f t="shared" si="29"/>
        <v>02.11.2029</v>
      </c>
      <c r="AB106" s="71"/>
      <c r="AC106" s="71"/>
      <c r="AD106" s="71"/>
      <c r="AE106" s="71"/>
      <c r="AF106" s="71"/>
      <c r="AG106" s="71"/>
      <c r="AH106" s="71"/>
    </row>
    <row r="107" spans="1:34" s="64" customFormat="1" x14ac:dyDescent="0.2">
      <c r="A107" s="7" t="str">
        <f t="shared" si="23"/>
        <v>03.11.2029 - 02.12.2029</v>
      </c>
      <c r="B107" s="72">
        <f t="shared" si="30"/>
        <v>95</v>
      </c>
      <c r="C107" s="73">
        <f t="shared" si="31"/>
        <v>3246041.6982319099</v>
      </c>
      <c r="D107" s="73">
        <f t="shared" si="20"/>
        <v>15689.201541454231</v>
      </c>
      <c r="E107" s="73">
        <f t="shared" si="34"/>
        <v>6020.6608672398488</v>
      </c>
      <c r="F107" s="142">
        <f t="shared" si="32"/>
        <v>21709.86240869408</v>
      </c>
      <c r="G107" s="152"/>
      <c r="H107" s="153"/>
      <c r="I107" s="73">
        <f t="shared" si="24"/>
        <v>21709.86240869408</v>
      </c>
      <c r="J107" s="76"/>
      <c r="K107" s="4"/>
      <c r="L107" s="5"/>
      <c r="M107" s="6"/>
      <c r="N107" s="63" t="str">
        <f t="shared" si="21"/>
        <v/>
      </c>
      <c r="O107" s="8"/>
      <c r="P107" s="64">
        <f t="shared" si="22"/>
        <v>0</v>
      </c>
      <c r="Q107" s="64">
        <f t="shared" si="25"/>
        <v>2</v>
      </c>
      <c r="R107" s="65">
        <f t="shared" si="33"/>
        <v>266</v>
      </c>
      <c r="S107" s="77">
        <f t="shared" si="35"/>
        <v>4.8333333333333336E-3</v>
      </c>
      <c r="T107" s="67"/>
      <c r="U107" s="68">
        <f t="shared" si="36"/>
        <v>3700000</v>
      </c>
      <c r="V107" s="69">
        <f t="shared" si="37"/>
        <v>360</v>
      </c>
      <c r="W107" s="69"/>
      <c r="X107" s="70">
        <f t="shared" si="26"/>
        <v>47425</v>
      </c>
      <c r="Y107" s="70">
        <f t="shared" si="27"/>
        <v>47454</v>
      </c>
      <c r="Z107" s="71" t="str">
        <f t="shared" si="28"/>
        <v>03.11.2029</v>
      </c>
      <c r="AA107" s="71" t="str">
        <f t="shared" si="29"/>
        <v>02.12.2029</v>
      </c>
      <c r="AB107" s="71"/>
      <c r="AC107" s="71"/>
      <c r="AD107" s="71"/>
      <c r="AE107" s="71"/>
      <c r="AF107" s="71"/>
      <c r="AG107" s="71"/>
      <c r="AH107" s="71"/>
    </row>
    <row r="108" spans="1:34" s="64" customFormat="1" x14ac:dyDescent="0.2">
      <c r="A108" s="7" t="str">
        <f t="shared" si="23"/>
        <v>03.12.2029 - 02.01.2030</v>
      </c>
      <c r="B108" s="72">
        <f t="shared" si="30"/>
        <v>96</v>
      </c>
      <c r="C108" s="73">
        <f t="shared" si="31"/>
        <v>3240021.0373646701</v>
      </c>
      <c r="D108" s="73">
        <f t="shared" si="20"/>
        <v>15660.101680595906</v>
      </c>
      <c r="E108" s="73">
        <f t="shared" si="34"/>
        <v>6049.7607280981738</v>
      </c>
      <c r="F108" s="142">
        <f t="shared" si="32"/>
        <v>21709.86240869408</v>
      </c>
      <c r="G108" s="152"/>
      <c r="H108" s="153"/>
      <c r="I108" s="73">
        <f t="shared" si="24"/>
        <v>21709.86240869408</v>
      </c>
      <c r="J108" s="76"/>
      <c r="K108" s="4"/>
      <c r="L108" s="5"/>
      <c r="M108" s="6"/>
      <c r="N108" s="63" t="str">
        <f t="shared" si="21"/>
        <v/>
      </c>
      <c r="O108" s="8"/>
      <c r="P108" s="64">
        <f t="shared" si="22"/>
        <v>0</v>
      </c>
      <c r="Q108" s="64">
        <f t="shared" si="25"/>
        <v>2</v>
      </c>
      <c r="R108" s="65">
        <f t="shared" si="33"/>
        <v>265</v>
      </c>
      <c r="S108" s="77">
        <f t="shared" si="35"/>
        <v>4.8333333333333336E-3</v>
      </c>
      <c r="T108" s="67"/>
      <c r="U108" s="68">
        <f t="shared" si="36"/>
        <v>3700000</v>
      </c>
      <c r="V108" s="69">
        <f t="shared" si="37"/>
        <v>360</v>
      </c>
      <c r="W108" s="69"/>
      <c r="X108" s="70">
        <f t="shared" si="26"/>
        <v>47455</v>
      </c>
      <c r="Y108" s="70">
        <f t="shared" si="27"/>
        <v>47485</v>
      </c>
      <c r="Z108" s="71" t="str">
        <f t="shared" si="28"/>
        <v>03.12.2029</v>
      </c>
      <c r="AA108" s="71" t="str">
        <f t="shared" si="29"/>
        <v>02.01.2030</v>
      </c>
      <c r="AB108" s="71"/>
      <c r="AC108" s="71"/>
      <c r="AD108" s="71"/>
      <c r="AE108" s="71"/>
      <c r="AF108" s="71"/>
      <c r="AG108" s="71"/>
      <c r="AH108" s="71"/>
    </row>
    <row r="109" spans="1:34" s="64" customFormat="1" x14ac:dyDescent="0.2">
      <c r="A109" s="7" t="str">
        <f t="shared" si="23"/>
        <v>03.01.2030 - 02.02.2030</v>
      </c>
      <c r="B109" s="72">
        <f t="shared" si="30"/>
        <v>97</v>
      </c>
      <c r="C109" s="73">
        <f t="shared" si="31"/>
        <v>3233971.2766365721</v>
      </c>
      <c r="D109" s="73">
        <f t="shared" si="20"/>
        <v>15630.861170410099</v>
      </c>
      <c r="E109" s="73">
        <f t="shared" si="34"/>
        <v>6079.0012382839814</v>
      </c>
      <c r="F109" s="142">
        <f t="shared" si="32"/>
        <v>21709.86240869408</v>
      </c>
      <c r="G109" s="152"/>
      <c r="H109" s="153"/>
      <c r="I109" s="73">
        <f t="shared" si="24"/>
        <v>21709.86240869408</v>
      </c>
      <c r="J109" s="76"/>
      <c r="K109" s="4"/>
      <c r="L109" s="5"/>
      <c r="M109" s="6"/>
      <c r="N109" s="63" t="str">
        <f t="shared" si="21"/>
        <v/>
      </c>
      <c r="O109" s="8"/>
      <c r="P109" s="64">
        <f t="shared" si="22"/>
        <v>0</v>
      </c>
      <c r="Q109" s="64">
        <f t="shared" si="25"/>
        <v>2</v>
      </c>
      <c r="R109" s="65">
        <f t="shared" si="33"/>
        <v>264</v>
      </c>
      <c r="S109" s="77">
        <f t="shared" si="35"/>
        <v>4.8333333333333336E-3</v>
      </c>
      <c r="T109" s="67"/>
      <c r="U109" s="68">
        <f t="shared" si="36"/>
        <v>3700000</v>
      </c>
      <c r="V109" s="69">
        <f t="shared" si="37"/>
        <v>360</v>
      </c>
      <c r="W109" s="69"/>
      <c r="X109" s="70">
        <f t="shared" si="26"/>
        <v>47486</v>
      </c>
      <c r="Y109" s="70">
        <f t="shared" si="27"/>
        <v>47516</v>
      </c>
      <c r="Z109" s="71" t="str">
        <f t="shared" si="28"/>
        <v>03.01.2030</v>
      </c>
      <c r="AA109" s="71" t="str">
        <f t="shared" si="29"/>
        <v>02.02.2030</v>
      </c>
      <c r="AB109" s="71"/>
      <c r="AC109" s="71"/>
      <c r="AD109" s="71"/>
      <c r="AE109" s="71"/>
      <c r="AF109" s="71"/>
      <c r="AG109" s="71"/>
      <c r="AH109" s="71"/>
    </row>
    <row r="110" spans="1:34" s="64" customFormat="1" x14ac:dyDescent="0.2">
      <c r="A110" s="7" t="str">
        <f t="shared" si="23"/>
        <v>03.02.2030 - 02.03.2030</v>
      </c>
      <c r="B110" s="72">
        <f t="shared" si="30"/>
        <v>98</v>
      </c>
      <c r="C110" s="73">
        <f t="shared" si="31"/>
        <v>3227892.2753982879</v>
      </c>
      <c r="D110" s="73">
        <f t="shared" si="20"/>
        <v>15601.479331091727</v>
      </c>
      <c r="E110" s="73">
        <f t="shared" si="34"/>
        <v>6108.3830776023533</v>
      </c>
      <c r="F110" s="142">
        <f t="shared" si="32"/>
        <v>21709.86240869408</v>
      </c>
      <c r="G110" s="152"/>
      <c r="H110" s="153"/>
      <c r="I110" s="73">
        <f t="shared" si="24"/>
        <v>21709.86240869408</v>
      </c>
      <c r="J110" s="76"/>
      <c r="K110" s="4"/>
      <c r="L110" s="5"/>
      <c r="M110" s="6"/>
      <c r="N110" s="63" t="str">
        <f t="shared" si="21"/>
        <v/>
      </c>
      <c r="O110" s="8"/>
      <c r="P110" s="64">
        <f t="shared" si="22"/>
        <v>0</v>
      </c>
      <c r="Q110" s="64">
        <f t="shared" si="25"/>
        <v>2</v>
      </c>
      <c r="R110" s="65">
        <f t="shared" si="33"/>
        <v>263</v>
      </c>
      <c r="S110" s="77">
        <f t="shared" si="35"/>
        <v>4.8333333333333336E-3</v>
      </c>
      <c r="T110" s="67"/>
      <c r="U110" s="68">
        <f t="shared" si="36"/>
        <v>3700000</v>
      </c>
      <c r="V110" s="69">
        <f t="shared" si="37"/>
        <v>360</v>
      </c>
      <c r="W110" s="69"/>
      <c r="X110" s="70">
        <f t="shared" si="26"/>
        <v>47517</v>
      </c>
      <c r="Y110" s="70">
        <f t="shared" si="27"/>
        <v>47544</v>
      </c>
      <c r="Z110" s="71" t="str">
        <f t="shared" si="28"/>
        <v>03.02.2030</v>
      </c>
      <c r="AA110" s="71" t="str">
        <f t="shared" si="29"/>
        <v>02.03.2030</v>
      </c>
      <c r="AB110" s="71"/>
      <c r="AC110" s="71"/>
      <c r="AD110" s="71"/>
      <c r="AE110" s="71"/>
      <c r="AF110" s="71"/>
      <c r="AG110" s="71"/>
      <c r="AH110" s="71"/>
    </row>
    <row r="111" spans="1:34" s="64" customFormat="1" x14ac:dyDescent="0.2">
      <c r="A111" s="7" t="str">
        <f t="shared" si="23"/>
        <v>03.03.2030 - 02.04.2030</v>
      </c>
      <c r="B111" s="72">
        <f t="shared" si="30"/>
        <v>99</v>
      </c>
      <c r="C111" s="73">
        <f t="shared" si="31"/>
        <v>3221783.8923206856</v>
      </c>
      <c r="D111" s="73">
        <f t="shared" si="20"/>
        <v>15571.955479549981</v>
      </c>
      <c r="E111" s="73">
        <f t="shared" si="34"/>
        <v>6137.9069291440992</v>
      </c>
      <c r="F111" s="142">
        <f t="shared" si="32"/>
        <v>21709.86240869408</v>
      </c>
      <c r="G111" s="152"/>
      <c r="H111" s="153"/>
      <c r="I111" s="73">
        <f t="shared" si="24"/>
        <v>21709.86240869408</v>
      </c>
      <c r="J111" s="76"/>
      <c r="K111" s="4"/>
      <c r="L111" s="5"/>
      <c r="M111" s="6"/>
      <c r="N111" s="63" t="str">
        <f t="shared" si="21"/>
        <v/>
      </c>
      <c r="O111" s="8"/>
      <c r="P111" s="64">
        <f t="shared" si="22"/>
        <v>0</v>
      </c>
      <c r="Q111" s="64">
        <f t="shared" si="25"/>
        <v>2</v>
      </c>
      <c r="R111" s="65">
        <f t="shared" si="33"/>
        <v>262</v>
      </c>
      <c r="S111" s="77">
        <f t="shared" si="35"/>
        <v>4.8333333333333336E-3</v>
      </c>
      <c r="T111" s="67"/>
      <c r="U111" s="68">
        <f t="shared" si="36"/>
        <v>3700000</v>
      </c>
      <c r="V111" s="69">
        <f t="shared" si="37"/>
        <v>360</v>
      </c>
      <c r="W111" s="69"/>
      <c r="X111" s="70">
        <f t="shared" si="26"/>
        <v>47545</v>
      </c>
      <c r="Y111" s="70">
        <f t="shared" si="27"/>
        <v>47575</v>
      </c>
      <c r="Z111" s="71" t="str">
        <f t="shared" si="28"/>
        <v>03.03.2030</v>
      </c>
      <c r="AA111" s="71" t="str">
        <f t="shared" si="29"/>
        <v>02.04.2030</v>
      </c>
      <c r="AB111" s="71"/>
      <c r="AC111" s="71"/>
      <c r="AD111" s="71"/>
      <c r="AE111" s="71"/>
      <c r="AF111" s="71"/>
      <c r="AG111" s="71"/>
      <c r="AH111" s="71"/>
    </row>
    <row r="112" spans="1:34" s="64" customFormat="1" x14ac:dyDescent="0.2">
      <c r="A112" s="7" t="str">
        <f t="shared" si="23"/>
        <v>03.04.2030 - 02.05.2030</v>
      </c>
      <c r="B112" s="72">
        <f t="shared" si="30"/>
        <v>100</v>
      </c>
      <c r="C112" s="73">
        <f t="shared" si="31"/>
        <v>3215645.9853915414</v>
      </c>
      <c r="D112" s="73">
        <f t="shared" si="20"/>
        <v>15542.288929392451</v>
      </c>
      <c r="E112" s="73">
        <f t="shared" si="34"/>
        <v>6167.573479301629</v>
      </c>
      <c r="F112" s="142">
        <f t="shared" si="32"/>
        <v>21709.86240869408</v>
      </c>
      <c r="G112" s="152"/>
      <c r="H112" s="153"/>
      <c r="I112" s="73">
        <f t="shared" si="24"/>
        <v>21709.86240869408</v>
      </c>
      <c r="J112" s="76"/>
      <c r="K112" s="4"/>
      <c r="L112" s="5"/>
      <c r="M112" s="6"/>
      <c r="N112" s="63" t="str">
        <f t="shared" si="21"/>
        <v/>
      </c>
      <c r="O112" s="8"/>
      <c r="P112" s="64">
        <f t="shared" si="22"/>
        <v>0</v>
      </c>
      <c r="Q112" s="64">
        <f t="shared" si="25"/>
        <v>2</v>
      </c>
      <c r="R112" s="65">
        <f t="shared" si="33"/>
        <v>261</v>
      </c>
      <c r="S112" s="77">
        <f t="shared" si="35"/>
        <v>4.8333333333333336E-3</v>
      </c>
      <c r="T112" s="67"/>
      <c r="U112" s="68">
        <f t="shared" si="36"/>
        <v>3700000</v>
      </c>
      <c r="V112" s="69">
        <f t="shared" si="37"/>
        <v>360</v>
      </c>
      <c r="W112" s="69"/>
      <c r="X112" s="70">
        <f t="shared" si="26"/>
        <v>47576</v>
      </c>
      <c r="Y112" s="70">
        <f t="shared" si="27"/>
        <v>47605</v>
      </c>
      <c r="Z112" s="71" t="str">
        <f t="shared" si="28"/>
        <v>03.04.2030</v>
      </c>
      <c r="AA112" s="71" t="str">
        <f t="shared" si="29"/>
        <v>02.05.2030</v>
      </c>
      <c r="AB112" s="71"/>
      <c r="AC112" s="71"/>
      <c r="AD112" s="71"/>
      <c r="AE112" s="71"/>
      <c r="AF112" s="71"/>
      <c r="AG112" s="71"/>
      <c r="AH112" s="71"/>
    </row>
    <row r="113" spans="1:34" s="64" customFormat="1" x14ac:dyDescent="0.2">
      <c r="A113" s="7" t="str">
        <f t="shared" si="23"/>
        <v>03.05.2030 - 02.06.2030</v>
      </c>
      <c r="B113" s="72">
        <f t="shared" si="30"/>
        <v>101</v>
      </c>
      <c r="C113" s="73">
        <f t="shared" si="31"/>
        <v>3209478.4119122396</v>
      </c>
      <c r="D113" s="73">
        <f t="shared" si="20"/>
        <v>15512.47899090916</v>
      </c>
      <c r="E113" s="73">
        <f t="shared" si="34"/>
        <v>6197.3834177849203</v>
      </c>
      <c r="F113" s="142">
        <f t="shared" si="32"/>
        <v>21709.86240869408</v>
      </c>
      <c r="G113" s="152"/>
      <c r="H113" s="153"/>
      <c r="I113" s="73">
        <f t="shared" si="24"/>
        <v>21709.86240869408</v>
      </c>
      <c r="J113" s="76"/>
      <c r="K113" s="4"/>
      <c r="L113" s="5"/>
      <c r="M113" s="6"/>
      <c r="N113" s="63" t="str">
        <f t="shared" si="21"/>
        <v/>
      </c>
      <c r="O113" s="8"/>
      <c r="P113" s="64">
        <f t="shared" si="22"/>
        <v>0</v>
      </c>
      <c r="Q113" s="64">
        <f t="shared" si="25"/>
        <v>2</v>
      </c>
      <c r="R113" s="65">
        <f t="shared" si="33"/>
        <v>260</v>
      </c>
      <c r="S113" s="77">
        <f t="shared" si="35"/>
        <v>4.8333333333333336E-3</v>
      </c>
      <c r="T113" s="67"/>
      <c r="U113" s="68">
        <f t="shared" si="36"/>
        <v>3700000</v>
      </c>
      <c r="V113" s="69">
        <f t="shared" si="37"/>
        <v>360</v>
      </c>
      <c r="W113" s="69"/>
      <c r="X113" s="70">
        <f t="shared" si="26"/>
        <v>47606</v>
      </c>
      <c r="Y113" s="70">
        <f t="shared" si="27"/>
        <v>47636</v>
      </c>
      <c r="Z113" s="71" t="str">
        <f t="shared" si="28"/>
        <v>03.05.2030</v>
      </c>
      <c r="AA113" s="71" t="str">
        <f t="shared" si="29"/>
        <v>02.06.2030</v>
      </c>
      <c r="AB113" s="71"/>
      <c r="AC113" s="71"/>
      <c r="AD113" s="71"/>
      <c r="AE113" s="71"/>
      <c r="AF113" s="71"/>
      <c r="AG113" s="71"/>
      <c r="AH113" s="71"/>
    </row>
    <row r="114" spans="1:34" s="64" customFormat="1" x14ac:dyDescent="0.2">
      <c r="A114" s="7" t="str">
        <f t="shared" si="23"/>
        <v>03.06.2030 - 02.07.2030</v>
      </c>
      <c r="B114" s="72">
        <f t="shared" si="30"/>
        <v>102</v>
      </c>
      <c r="C114" s="73">
        <f t="shared" si="31"/>
        <v>3203281.0284944549</v>
      </c>
      <c r="D114" s="73">
        <f t="shared" si="20"/>
        <v>15482.524971056533</v>
      </c>
      <c r="E114" s="73">
        <f t="shared" si="34"/>
        <v>6227.3374376375468</v>
      </c>
      <c r="F114" s="142">
        <f t="shared" si="32"/>
        <v>21709.86240869408</v>
      </c>
      <c r="G114" s="152"/>
      <c r="H114" s="153"/>
      <c r="I114" s="73">
        <f t="shared" si="24"/>
        <v>21709.86240869408</v>
      </c>
      <c r="J114" s="76"/>
      <c r="K114" s="4"/>
      <c r="L114" s="5"/>
      <c r="M114" s="6"/>
      <c r="N114" s="63" t="str">
        <f t="shared" si="21"/>
        <v/>
      </c>
      <c r="O114" s="8"/>
      <c r="P114" s="64">
        <f t="shared" si="22"/>
        <v>0</v>
      </c>
      <c r="Q114" s="64">
        <f t="shared" si="25"/>
        <v>2</v>
      </c>
      <c r="R114" s="65">
        <f t="shared" si="33"/>
        <v>259</v>
      </c>
      <c r="S114" s="77">
        <f t="shared" si="35"/>
        <v>4.8333333333333336E-3</v>
      </c>
      <c r="T114" s="67"/>
      <c r="U114" s="68">
        <f t="shared" si="36"/>
        <v>3700000</v>
      </c>
      <c r="V114" s="69">
        <f t="shared" si="37"/>
        <v>360</v>
      </c>
      <c r="W114" s="69"/>
      <c r="X114" s="70">
        <f t="shared" si="26"/>
        <v>47637</v>
      </c>
      <c r="Y114" s="70">
        <f t="shared" si="27"/>
        <v>47666</v>
      </c>
      <c r="Z114" s="71" t="str">
        <f t="shared" si="28"/>
        <v>03.06.2030</v>
      </c>
      <c r="AA114" s="71" t="str">
        <f t="shared" si="29"/>
        <v>02.07.2030</v>
      </c>
      <c r="AB114" s="71"/>
      <c r="AC114" s="71"/>
      <c r="AD114" s="71"/>
      <c r="AE114" s="71"/>
      <c r="AF114" s="71"/>
      <c r="AG114" s="71"/>
      <c r="AH114" s="71"/>
    </row>
    <row r="115" spans="1:34" s="64" customFormat="1" x14ac:dyDescent="0.2">
      <c r="A115" s="7" t="str">
        <f t="shared" si="23"/>
        <v>03.07.2030 - 02.08.2030</v>
      </c>
      <c r="B115" s="72">
        <f t="shared" si="30"/>
        <v>103</v>
      </c>
      <c r="C115" s="73">
        <f t="shared" si="31"/>
        <v>3197053.6910568173</v>
      </c>
      <c r="D115" s="73">
        <f t="shared" si="20"/>
        <v>15452.426173441285</v>
      </c>
      <c r="E115" s="73">
        <f t="shared" si="34"/>
        <v>6257.4362352527951</v>
      </c>
      <c r="F115" s="142">
        <f t="shared" si="32"/>
        <v>21709.86240869408</v>
      </c>
      <c r="G115" s="152"/>
      <c r="H115" s="153"/>
      <c r="I115" s="73">
        <f t="shared" si="24"/>
        <v>21709.86240869408</v>
      </c>
      <c r="J115" s="76"/>
      <c r="K115" s="4"/>
      <c r="L115" s="5"/>
      <c r="M115" s="6"/>
      <c r="N115" s="63" t="str">
        <f t="shared" si="21"/>
        <v/>
      </c>
      <c r="O115" s="8"/>
      <c r="P115" s="64">
        <f t="shared" si="22"/>
        <v>0</v>
      </c>
      <c r="Q115" s="64">
        <f t="shared" si="25"/>
        <v>2</v>
      </c>
      <c r="R115" s="65">
        <f t="shared" si="33"/>
        <v>258</v>
      </c>
      <c r="S115" s="77">
        <f t="shared" si="35"/>
        <v>4.8333333333333336E-3</v>
      </c>
      <c r="T115" s="67"/>
      <c r="U115" s="68">
        <f t="shared" si="36"/>
        <v>3700000</v>
      </c>
      <c r="V115" s="69">
        <f t="shared" si="37"/>
        <v>360</v>
      </c>
      <c r="W115" s="69"/>
      <c r="X115" s="70">
        <f t="shared" si="26"/>
        <v>47667</v>
      </c>
      <c r="Y115" s="70">
        <f t="shared" si="27"/>
        <v>47697</v>
      </c>
      <c r="Z115" s="71" t="str">
        <f t="shared" si="28"/>
        <v>03.07.2030</v>
      </c>
      <c r="AA115" s="71" t="str">
        <f t="shared" si="29"/>
        <v>02.08.2030</v>
      </c>
      <c r="AB115" s="71"/>
      <c r="AC115" s="71"/>
      <c r="AD115" s="71"/>
      <c r="AE115" s="71"/>
      <c r="AF115" s="71"/>
      <c r="AG115" s="71"/>
      <c r="AH115" s="71"/>
    </row>
    <row r="116" spans="1:34" s="64" customFormat="1" x14ac:dyDescent="0.2">
      <c r="A116" s="7" t="str">
        <f t="shared" si="23"/>
        <v>03.08.2030 - 02.09.2030</v>
      </c>
      <c r="B116" s="72">
        <f t="shared" si="30"/>
        <v>104</v>
      </c>
      <c r="C116" s="73">
        <f t="shared" si="31"/>
        <v>3190796.2548215645</v>
      </c>
      <c r="D116" s="73">
        <f t="shared" si="20"/>
        <v>15422.181898304229</v>
      </c>
      <c r="E116" s="73">
        <f t="shared" si="34"/>
        <v>6287.6805103898514</v>
      </c>
      <c r="F116" s="142">
        <f t="shared" si="32"/>
        <v>21709.86240869408</v>
      </c>
      <c r="G116" s="152"/>
      <c r="H116" s="153"/>
      <c r="I116" s="73">
        <f t="shared" si="24"/>
        <v>21709.86240869408</v>
      </c>
      <c r="J116" s="76"/>
      <c r="K116" s="4"/>
      <c r="L116" s="5"/>
      <c r="M116" s="6"/>
      <c r="N116" s="63" t="str">
        <f t="shared" si="21"/>
        <v/>
      </c>
      <c r="O116" s="8"/>
      <c r="P116" s="64">
        <f t="shared" si="22"/>
        <v>0</v>
      </c>
      <c r="Q116" s="64">
        <f t="shared" si="25"/>
        <v>2</v>
      </c>
      <c r="R116" s="65">
        <f t="shared" si="33"/>
        <v>257</v>
      </c>
      <c r="S116" s="77">
        <f t="shared" si="35"/>
        <v>4.8333333333333336E-3</v>
      </c>
      <c r="T116" s="67"/>
      <c r="U116" s="68">
        <f t="shared" si="36"/>
        <v>3700000</v>
      </c>
      <c r="V116" s="69">
        <f t="shared" si="37"/>
        <v>360</v>
      </c>
      <c r="W116" s="69"/>
      <c r="X116" s="70">
        <f t="shared" si="26"/>
        <v>47698</v>
      </c>
      <c r="Y116" s="70">
        <f t="shared" si="27"/>
        <v>47728</v>
      </c>
      <c r="Z116" s="71" t="str">
        <f t="shared" si="28"/>
        <v>03.08.2030</v>
      </c>
      <c r="AA116" s="71" t="str">
        <f t="shared" si="29"/>
        <v>02.09.2030</v>
      </c>
      <c r="AB116" s="71"/>
      <c r="AC116" s="71"/>
      <c r="AD116" s="71"/>
      <c r="AE116" s="71"/>
      <c r="AF116" s="71"/>
      <c r="AG116" s="71"/>
      <c r="AH116" s="71"/>
    </row>
    <row r="117" spans="1:34" s="64" customFormat="1" x14ac:dyDescent="0.2">
      <c r="A117" s="7" t="str">
        <f t="shared" si="23"/>
        <v>03.09.2030 - 02.10.2030</v>
      </c>
      <c r="B117" s="72">
        <f t="shared" si="30"/>
        <v>105</v>
      </c>
      <c r="C117" s="73">
        <f t="shared" si="31"/>
        <v>3184508.5743111745</v>
      </c>
      <c r="D117" s="73">
        <f t="shared" si="20"/>
        <v>15391.791442504011</v>
      </c>
      <c r="E117" s="73">
        <f t="shared" si="34"/>
        <v>6318.0709661900692</v>
      </c>
      <c r="F117" s="142">
        <f t="shared" si="32"/>
        <v>21709.86240869408</v>
      </c>
      <c r="G117" s="152"/>
      <c r="H117" s="153"/>
      <c r="I117" s="73">
        <f t="shared" si="24"/>
        <v>21709.86240869408</v>
      </c>
      <c r="J117" s="76"/>
      <c r="K117" s="4"/>
      <c r="L117" s="5"/>
      <c r="M117" s="6"/>
      <c r="N117" s="63" t="str">
        <f t="shared" si="21"/>
        <v/>
      </c>
      <c r="O117" s="8"/>
      <c r="P117" s="64">
        <f t="shared" si="22"/>
        <v>0</v>
      </c>
      <c r="Q117" s="64">
        <f t="shared" si="25"/>
        <v>2</v>
      </c>
      <c r="R117" s="65">
        <f t="shared" si="33"/>
        <v>256</v>
      </c>
      <c r="S117" s="77">
        <f t="shared" si="35"/>
        <v>4.8333333333333336E-3</v>
      </c>
      <c r="T117" s="67"/>
      <c r="U117" s="68">
        <f t="shared" si="36"/>
        <v>3700000</v>
      </c>
      <c r="V117" s="69">
        <f t="shared" si="37"/>
        <v>360</v>
      </c>
      <c r="W117" s="69"/>
      <c r="X117" s="70">
        <f t="shared" si="26"/>
        <v>47729</v>
      </c>
      <c r="Y117" s="70">
        <f t="shared" si="27"/>
        <v>47758</v>
      </c>
      <c r="Z117" s="71" t="str">
        <f t="shared" si="28"/>
        <v>03.09.2030</v>
      </c>
      <c r="AA117" s="71" t="str">
        <f t="shared" si="29"/>
        <v>02.10.2030</v>
      </c>
      <c r="AB117" s="71"/>
      <c r="AC117" s="71"/>
      <c r="AD117" s="71"/>
      <c r="AE117" s="71"/>
      <c r="AF117" s="71"/>
      <c r="AG117" s="71"/>
      <c r="AH117" s="71"/>
    </row>
    <row r="118" spans="1:34" s="64" customFormat="1" x14ac:dyDescent="0.2">
      <c r="A118" s="7" t="str">
        <f t="shared" si="23"/>
        <v>03.10.2030 - 02.11.2030</v>
      </c>
      <c r="B118" s="72">
        <f t="shared" si="30"/>
        <v>106</v>
      </c>
      <c r="C118" s="73">
        <f t="shared" si="31"/>
        <v>3178190.5033449843</v>
      </c>
      <c r="D118" s="73">
        <f t="shared" si="20"/>
        <v>15361.254099500758</v>
      </c>
      <c r="E118" s="73">
        <f t="shared" si="34"/>
        <v>6348.6083091933215</v>
      </c>
      <c r="F118" s="142">
        <f t="shared" si="32"/>
        <v>21709.86240869408</v>
      </c>
      <c r="G118" s="152"/>
      <c r="H118" s="153"/>
      <c r="I118" s="73">
        <f t="shared" si="24"/>
        <v>21709.86240869408</v>
      </c>
      <c r="J118" s="76"/>
      <c r="K118" s="4"/>
      <c r="L118" s="5"/>
      <c r="M118" s="6"/>
      <c r="N118" s="63" t="str">
        <f t="shared" si="21"/>
        <v/>
      </c>
      <c r="O118" s="8"/>
      <c r="P118" s="64">
        <f t="shared" si="22"/>
        <v>0</v>
      </c>
      <c r="Q118" s="64">
        <f t="shared" si="25"/>
        <v>2</v>
      </c>
      <c r="R118" s="65">
        <f t="shared" si="33"/>
        <v>255</v>
      </c>
      <c r="S118" s="77">
        <f t="shared" si="35"/>
        <v>4.8333333333333336E-3</v>
      </c>
      <c r="T118" s="67"/>
      <c r="U118" s="68">
        <f t="shared" si="36"/>
        <v>3700000</v>
      </c>
      <c r="V118" s="69">
        <f t="shared" si="37"/>
        <v>360</v>
      </c>
      <c r="W118" s="69"/>
      <c r="X118" s="70">
        <f t="shared" si="26"/>
        <v>47759</v>
      </c>
      <c r="Y118" s="70">
        <f t="shared" si="27"/>
        <v>47789</v>
      </c>
      <c r="Z118" s="71" t="str">
        <f t="shared" si="28"/>
        <v>03.10.2030</v>
      </c>
      <c r="AA118" s="71" t="str">
        <f t="shared" si="29"/>
        <v>02.11.2030</v>
      </c>
      <c r="AB118" s="71"/>
      <c r="AC118" s="71"/>
      <c r="AD118" s="71"/>
      <c r="AE118" s="71"/>
      <c r="AF118" s="71"/>
      <c r="AG118" s="71"/>
      <c r="AH118" s="71"/>
    </row>
    <row r="119" spans="1:34" s="64" customFormat="1" x14ac:dyDescent="0.2">
      <c r="A119" s="7" t="str">
        <f t="shared" si="23"/>
        <v>03.11.2030 - 02.12.2030</v>
      </c>
      <c r="B119" s="72">
        <f t="shared" si="30"/>
        <v>107</v>
      </c>
      <c r="C119" s="73">
        <f t="shared" si="31"/>
        <v>3171841.8950357907</v>
      </c>
      <c r="D119" s="73">
        <f t="shared" si="20"/>
        <v>15330.569159339657</v>
      </c>
      <c r="E119" s="73">
        <f t="shared" si="34"/>
        <v>6379.2932493544231</v>
      </c>
      <c r="F119" s="142">
        <f t="shared" si="32"/>
        <v>21709.86240869408</v>
      </c>
      <c r="G119" s="152"/>
      <c r="H119" s="153"/>
      <c r="I119" s="73">
        <f t="shared" si="24"/>
        <v>21709.86240869408</v>
      </c>
      <c r="J119" s="76"/>
      <c r="K119" s="4"/>
      <c r="L119" s="5"/>
      <c r="M119" s="6"/>
      <c r="N119" s="63" t="str">
        <f t="shared" si="21"/>
        <v/>
      </c>
      <c r="O119" s="8"/>
      <c r="P119" s="64">
        <f t="shared" si="22"/>
        <v>0</v>
      </c>
      <c r="Q119" s="64">
        <f t="shared" si="25"/>
        <v>2</v>
      </c>
      <c r="R119" s="65">
        <f t="shared" si="33"/>
        <v>254</v>
      </c>
      <c r="S119" s="77">
        <f t="shared" si="35"/>
        <v>4.8333333333333336E-3</v>
      </c>
      <c r="T119" s="67"/>
      <c r="U119" s="68">
        <f t="shared" si="36"/>
        <v>3700000</v>
      </c>
      <c r="V119" s="69">
        <f t="shared" si="37"/>
        <v>360</v>
      </c>
      <c r="W119" s="69"/>
      <c r="X119" s="70">
        <f t="shared" si="26"/>
        <v>47790</v>
      </c>
      <c r="Y119" s="70">
        <f t="shared" si="27"/>
        <v>47819</v>
      </c>
      <c r="Z119" s="71" t="str">
        <f t="shared" si="28"/>
        <v>03.11.2030</v>
      </c>
      <c r="AA119" s="71" t="str">
        <f t="shared" si="29"/>
        <v>02.12.2030</v>
      </c>
      <c r="AB119" s="71"/>
      <c r="AC119" s="71"/>
      <c r="AD119" s="71"/>
      <c r="AE119" s="71"/>
      <c r="AF119" s="71"/>
      <c r="AG119" s="71"/>
      <c r="AH119" s="71"/>
    </row>
    <row r="120" spans="1:34" s="64" customFormat="1" x14ac:dyDescent="0.2">
      <c r="A120" s="7" t="str">
        <f t="shared" si="23"/>
        <v>03.12.2030 - 02.01.2031</v>
      </c>
      <c r="B120" s="72">
        <f t="shared" si="30"/>
        <v>108</v>
      </c>
      <c r="C120" s="73">
        <f t="shared" si="31"/>
        <v>3165462.6017864365</v>
      </c>
      <c r="D120" s="73">
        <f t="shared" si="20"/>
        <v>15299.735908634444</v>
      </c>
      <c r="E120" s="73">
        <f t="shared" si="34"/>
        <v>6410.1265000596359</v>
      </c>
      <c r="F120" s="142">
        <f t="shared" si="32"/>
        <v>21709.86240869408</v>
      </c>
      <c r="G120" s="152"/>
      <c r="H120" s="153"/>
      <c r="I120" s="73">
        <f t="shared" si="24"/>
        <v>21709.86240869408</v>
      </c>
      <c r="J120" s="76"/>
      <c r="K120" s="4"/>
      <c r="L120" s="5"/>
      <c r="M120" s="6"/>
      <c r="N120" s="63" t="str">
        <f t="shared" si="21"/>
        <v/>
      </c>
      <c r="O120" s="8"/>
      <c r="P120" s="64">
        <f t="shared" si="22"/>
        <v>0</v>
      </c>
      <c r="Q120" s="64">
        <f t="shared" si="25"/>
        <v>2</v>
      </c>
      <c r="R120" s="65">
        <f t="shared" si="33"/>
        <v>253</v>
      </c>
      <c r="S120" s="77">
        <f t="shared" si="35"/>
        <v>4.8333333333333336E-3</v>
      </c>
      <c r="T120" s="67"/>
      <c r="U120" s="68">
        <f t="shared" si="36"/>
        <v>3700000</v>
      </c>
      <c r="V120" s="69">
        <f t="shared" si="37"/>
        <v>360</v>
      </c>
      <c r="W120" s="69"/>
      <c r="X120" s="70">
        <f t="shared" si="26"/>
        <v>47820</v>
      </c>
      <c r="Y120" s="70">
        <f t="shared" si="27"/>
        <v>47850</v>
      </c>
      <c r="Z120" s="71" t="str">
        <f t="shared" si="28"/>
        <v>03.12.2030</v>
      </c>
      <c r="AA120" s="71" t="str">
        <f t="shared" si="29"/>
        <v>02.01.2031</v>
      </c>
      <c r="AB120" s="71"/>
      <c r="AC120" s="71"/>
      <c r="AD120" s="71"/>
      <c r="AE120" s="71"/>
      <c r="AF120" s="71"/>
      <c r="AG120" s="71"/>
      <c r="AH120" s="71"/>
    </row>
    <row r="121" spans="1:34" s="64" customFormat="1" x14ac:dyDescent="0.2">
      <c r="A121" s="7" t="str">
        <f t="shared" si="23"/>
        <v>03.01.2031 - 02.02.2031</v>
      </c>
      <c r="B121" s="72">
        <f t="shared" si="30"/>
        <v>109</v>
      </c>
      <c r="C121" s="73">
        <f t="shared" si="31"/>
        <v>3159052.4752863767</v>
      </c>
      <c r="D121" s="73">
        <f t="shared" si="20"/>
        <v>15268.753630550822</v>
      </c>
      <c r="E121" s="73">
        <f t="shared" si="34"/>
        <v>6441.108778143258</v>
      </c>
      <c r="F121" s="142">
        <f t="shared" si="32"/>
        <v>21709.86240869408</v>
      </c>
      <c r="G121" s="152"/>
      <c r="H121" s="153"/>
      <c r="I121" s="73">
        <f t="shared" si="24"/>
        <v>21709.86240869408</v>
      </c>
      <c r="J121" s="76"/>
      <c r="K121" s="4"/>
      <c r="L121" s="5"/>
      <c r="M121" s="6"/>
      <c r="N121" s="63" t="str">
        <f t="shared" si="21"/>
        <v/>
      </c>
      <c r="O121" s="8"/>
      <c r="P121" s="64">
        <f t="shared" si="22"/>
        <v>0</v>
      </c>
      <c r="Q121" s="64">
        <f t="shared" si="25"/>
        <v>2</v>
      </c>
      <c r="R121" s="65">
        <f t="shared" si="33"/>
        <v>252</v>
      </c>
      <c r="S121" s="77">
        <f t="shared" si="35"/>
        <v>4.8333333333333336E-3</v>
      </c>
      <c r="T121" s="67"/>
      <c r="U121" s="68">
        <f t="shared" si="36"/>
        <v>3700000</v>
      </c>
      <c r="V121" s="69">
        <f t="shared" si="37"/>
        <v>360</v>
      </c>
      <c r="W121" s="69"/>
      <c r="X121" s="70">
        <f t="shared" si="26"/>
        <v>47851</v>
      </c>
      <c r="Y121" s="70">
        <f t="shared" si="27"/>
        <v>47881</v>
      </c>
      <c r="Z121" s="71" t="str">
        <f t="shared" si="28"/>
        <v>03.01.2031</v>
      </c>
      <c r="AA121" s="71" t="str">
        <f t="shared" si="29"/>
        <v>02.02.2031</v>
      </c>
      <c r="AB121" s="71"/>
      <c r="AC121" s="71"/>
      <c r="AD121" s="71"/>
      <c r="AE121" s="71"/>
      <c r="AF121" s="71"/>
      <c r="AG121" s="71"/>
      <c r="AH121" s="71"/>
    </row>
    <row r="122" spans="1:34" s="64" customFormat="1" x14ac:dyDescent="0.2">
      <c r="A122" s="7" t="str">
        <f t="shared" si="23"/>
        <v>03.02.2031 - 02.03.2031</v>
      </c>
      <c r="B122" s="72">
        <f t="shared" si="30"/>
        <v>110</v>
      </c>
      <c r="C122" s="73">
        <f t="shared" si="31"/>
        <v>3152611.3665082334</v>
      </c>
      <c r="D122" s="73">
        <f t="shared" si="20"/>
        <v>15237.621604789796</v>
      </c>
      <c r="E122" s="73">
        <f t="shared" si="34"/>
        <v>6472.2408039042839</v>
      </c>
      <c r="F122" s="142">
        <f t="shared" si="32"/>
        <v>21709.86240869408</v>
      </c>
      <c r="G122" s="152"/>
      <c r="H122" s="153"/>
      <c r="I122" s="73">
        <f t="shared" si="24"/>
        <v>21709.86240869408</v>
      </c>
      <c r="J122" s="76"/>
      <c r="K122" s="4"/>
      <c r="L122" s="5"/>
      <c r="M122" s="6"/>
      <c r="N122" s="63" t="str">
        <f t="shared" si="21"/>
        <v/>
      </c>
      <c r="O122" s="8"/>
      <c r="P122" s="64">
        <f t="shared" si="22"/>
        <v>0</v>
      </c>
      <c r="Q122" s="64">
        <f t="shared" si="25"/>
        <v>2</v>
      </c>
      <c r="R122" s="65">
        <f t="shared" si="33"/>
        <v>251</v>
      </c>
      <c r="S122" s="77">
        <f t="shared" si="35"/>
        <v>4.8333333333333336E-3</v>
      </c>
      <c r="T122" s="67"/>
      <c r="U122" s="68">
        <f t="shared" si="36"/>
        <v>3700000</v>
      </c>
      <c r="V122" s="69">
        <f t="shared" si="37"/>
        <v>360</v>
      </c>
      <c r="W122" s="69"/>
      <c r="X122" s="70">
        <f t="shared" si="26"/>
        <v>47882</v>
      </c>
      <c r="Y122" s="70">
        <f t="shared" si="27"/>
        <v>47909</v>
      </c>
      <c r="Z122" s="71" t="str">
        <f t="shared" si="28"/>
        <v>03.02.2031</v>
      </c>
      <c r="AA122" s="71" t="str">
        <f t="shared" si="29"/>
        <v>02.03.2031</v>
      </c>
      <c r="AB122" s="71"/>
      <c r="AC122" s="71"/>
      <c r="AD122" s="71"/>
      <c r="AE122" s="71"/>
      <c r="AF122" s="71"/>
      <c r="AG122" s="71"/>
      <c r="AH122" s="71"/>
    </row>
    <row r="123" spans="1:34" s="64" customFormat="1" x14ac:dyDescent="0.2">
      <c r="A123" s="7" t="str">
        <f t="shared" si="23"/>
        <v>03.03.2031 - 02.04.2031</v>
      </c>
      <c r="B123" s="72">
        <f t="shared" si="30"/>
        <v>111</v>
      </c>
      <c r="C123" s="73">
        <f t="shared" si="31"/>
        <v>3146139.125704329</v>
      </c>
      <c r="D123" s="73">
        <f t="shared" si="20"/>
        <v>15206.339107570924</v>
      </c>
      <c r="E123" s="73">
        <f t="shared" si="34"/>
        <v>6503.5233011231558</v>
      </c>
      <c r="F123" s="142">
        <f t="shared" si="32"/>
        <v>21709.86240869408</v>
      </c>
      <c r="G123" s="152"/>
      <c r="H123" s="153"/>
      <c r="I123" s="73">
        <f t="shared" si="24"/>
        <v>21709.86240869408</v>
      </c>
      <c r="J123" s="76"/>
      <c r="K123" s="4"/>
      <c r="L123" s="5"/>
      <c r="M123" s="6"/>
      <c r="N123" s="63" t="str">
        <f t="shared" si="21"/>
        <v/>
      </c>
      <c r="O123" s="8"/>
      <c r="P123" s="64">
        <f t="shared" si="22"/>
        <v>0</v>
      </c>
      <c r="Q123" s="64">
        <f t="shared" si="25"/>
        <v>2</v>
      </c>
      <c r="R123" s="65">
        <f t="shared" si="33"/>
        <v>250</v>
      </c>
      <c r="S123" s="77">
        <f t="shared" si="35"/>
        <v>4.8333333333333336E-3</v>
      </c>
      <c r="T123" s="67"/>
      <c r="U123" s="68">
        <f t="shared" si="36"/>
        <v>3700000</v>
      </c>
      <c r="V123" s="69">
        <f t="shared" si="37"/>
        <v>360</v>
      </c>
      <c r="W123" s="69"/>
      <c r="X123" s="70">
        <f t="shared" si="26"/>
        <v>47910</v>
      </c>
      <c r="Y123" s="70">
        <f t="shared" si="27"/>
        <v>47940</v>
      </c>
      <c r="Z123" s="71" t="str">
        <f t="shared" si="28"/>
        <v>03.03.2031</v>
      </c>
      <c r="AA123" s="71" t="str">
        <f t="shared" si="29"/>
        <v>02.04.2031</v>
      </c>
      <c r="AB123" s="71"/>
      <c r="AC123" s="71"/>
      <c r="AD123" s="71"/>
      <c r="AE123" s="71"/>
      <c r="AF123" s="71"/>
      <c r="AG123" s="71"/>
      <c r="AH123" s="71"/>
    </row>
    <row r="124" spans="1:34" s="64" customFormat="1" x14ac:dyDescent="0.2">
      <c r="A124" s="7" t="str">
        <f t="shared" si="23"/>
        <v>03.04.2031 - 02.05.2031</v>
      </c>
      <c r="B124" s="72">
        <f t="shared" si="30"/>
        <v>112</v>
      </c>
      <c r="C124" s="73">
        <f t="shared" si="31"/>
        <v>3139635.6024032058</v>
      </c>
      <c r="D124" s="73">
        <f t="shared" si="20"/>
        <v>15174.905411615495</v>
      </c>
      <c r="E124" s="73">
        <f t="shared" si="34"/>
        <v>6534.9569970785851</v>
      </c>
      <c r="F124" s="142">
        <f t="shared" si="32"/>
        <v>21709.86240869408</v>
      </c>
      <c r="G124" s="152"/>
      <c r="H124" s="153"/>
      <c r="I124" s="73">
        <f t="shared" si="24"/>
        <v>21709.86240869408</v>
      </c>
      <c r="J124" s="76"/>
      <c r="K124" s="4"/>
      <c r="L124" s="5"/>
      <c r="M124" s="6"/>
      <c r="N124" s="63" t="str">
        <f t="shared" si="21"/>
        <v/>
      </c>
      <c r="O124" s="8"/>
      <c r="P124" s="64">
        <f t="shared" si="22"/>
        <v>0</v>
      </c>
      <c r="Q124" s="64">
        <f t="shared" si="25"/>
        <v>2</v>
      </c>
      <c r="R124" s="65">
        <f t="shared" si="33"/>
        <v>249</v>
      </c>
      <c r="S124" s="77">
        <f t="shared" si="35"/>
        <v>4.8333333333333336E-3</v>
      </c>
      <c r="T124" s="67"/>
      <c r="U124" s="68">
        <f t="shared" si="36"/>
        <v>3700000</v>
      </c>
      <c r="V124" s="69">
        <f t="shared" si="37"/>
        <v>360</v>
      </c>
      <c r="W124" s="69"/>
      <c r="X124" s="70">
        <f t="shared" si="26"/>
        <v>47941</v>
      </c>
      <c r="Y124" s="70">
        <f t="shared" si="27"/>
        <v>47970</v>
      </c>
      <c r="Z124" s="71" t="str">
        <f t="shared" si="28"/>
        <v>03.04.2031</v>
      </c>
      <c r="AA124" s="71" t="str">
        <f t="shared" si="29"/>
        <v>02.05.2031</v>
      </c>
      <c r="AB124" s="71"/>
      <c r="AC124" s="71"/>
      <c r="AD124" s="71"/>
      <c r="AE124" s="71"/>
      <c r="AF124" s="71"/>
      <c r="AG124" s="71"/>
      <c r="AH124" s="71"/>
    </row>
    <row r="125" spans="1:34" s="64" customFormat="1" x14ac:dyDescent="0.2">
      <c r="A125" s="7" t="str">
        <f t="shared" si="23"/>
        <v>03.05.2031 - 02.06.2031</v>
      </c>
      <c r="B125" s="72">
        <f t="shared" si="30"/>
        <v>113</v>
      </c>
      <c r="C125" s="73">
        <f t="shared" si="31"/>
        <v>3133100.6454061274</v>
      </c>
      <c r="D125" s="73">
        <f t="shared" si="20"/>
        <v>15143.319786129618</v>
      </c>
      <c r="E125" s="73">
        <f t="shared" si="34"/>
        <v>6566.5426225644624</v>
      </c>
      <c r="F125" s="142">
        <f t="shared" si="32"/>
        <v>21709.86240869408</v>
      </c>
      <c r="G125" s="152"/>
      <c r="H125" s="153"/>
      <c r="I125" s="73">
        <f t="shared" si="24"/>
        <v>21709.86240869408</v>
      </c>
      <c r="J125" s="76"/>
      <c r="K125" s="4"/>
      <c r="L125" s="5"/>
      <c r="M125" s="6"/>
      <c r="N125" s="63" t="str">
        <f t="shared" si="21"/>
        <v/>
      </c>
      <c r="O125" s="8"/>
      <c r="P125" s="64">
        <f t="shared" si="22"/>
        <v>0</v>
      </c>
      <c r="Q125" s="64">
        <f t="shared" si="25"/>
        <v>2</v>
      </c>
      <c r="R125" s="65">
        <f t="shared" si="33"/>
        <v>248</v>
      </c>
      <c r="S125" s="77">
        <f t="shared" si="35"/>
        <v>4.8333333333333336E-3</v>
      </c>
      <c r="T125" s="67"/>
      <c r="U125" s="68">
        <f t="shared" si="36"/>
        <v>3700000</v>
      </c>
      <c r="V125" s="69">
        <f t="shared" si="37"/>
        <v>360</v>
      </c>
      <c r="W125" s="69"/>
      <c r="X125" s="70">
        <f t="shared" si="26"/>
        <v>47971</v>
      </c>
      <c r="Y125" s="70">
        <f t="shared" si="27"/>
        <v>48001</v>
      </c>
      <c r="Z125" s="71" t="str">
        <f t="shared" si="28"/>
        <v>03.05.2031</v>
      </c>
      <c r="AA125" s="71" t="str">
        <f t="shared" si="29"/>
        <v>02.06.2031</v>
      </c>
      <c r="AB125" s="71"/>
      <c r="AC125" s="71"/>
      <c r="AD125" s="71"/>
      <c r="AE125" s="71"/>
      <c r="AF125" s="71"/>
      <c r="AG125" s="71"/>
      <c r="AH125" s="71"/>
    </row>
    <row r="126" spans="1:34" s="64" customFormat="1" x14ac:dyDescent="0.2">
      <c r="A126" s="7" t="str">
        <f t="shared" si="23"/>
        <v>03.06.2031 - 02.07.2031</v>
      </c>
      <c r="B126" s="72">
        <f t="shared" si="30"/>
        <v>114</v>
      </c>
      <c r="C126" s="73">
        <f t="shared" si="31"/>
        <v>3126534.1027835631</v>
      </c>
      <c r="D126" s="73">
        <f t="shared" si="20"/>
        <v>15111.581496787223</v>
      </c>
      <c r="E126" s="73">
        <f t="shared" si="34"/>
        <v>6598.280911906857</v>
      </c>
      <c r="F126" s="142">
        <f t="shared" si="32"/>
        <v>21709.86240869408</v>
      </c>
      <c r="G126" s="152"/>
      <c r="H126" s="153"/>
      <c r="I126" s="73">
        <f t="shared" si="24"/>
        <v>21709.86240869408</v>
      </c>
      <c r="J126" s="76"/>
      <c r="K126" s="4"/>
      <c r="L126" s="5"/>
      <c r="M126" s="6"/>
      <c r="N126" s="63" t="str">
        <f t="shared" si="21"/>
        <v/>
      </c>
      <c r="O126" s="8"/>
      <c r="P126" s="64">
        <f t="shared" si="22"/>
        <v>0</v>
      </c>
      <c r="Q126" s="64">
        <f t="shared" si="25"/>
        <v>2</v>
      </c>
      <c r="R126" s="65">
        <f t="shared" si="33"/>
        <v>247</v>
      </c>
      <c r="S126" s="77">
        <f t="shared" si="35"/>
        <v>4.8333333333333336E-3</v>
      </c>
      <c r="T126" s="67"/>
      <c r="U126" s="68">
        <f t="shared" si="36"/>
        <v>3700000</v>
      </c>
      <c r="V126" s="69">
        <f t="shared" si="37"/>
        <v>360</v>
      </c>
      <c r="W126" s="69"/>
      <c r="X126" s="70">
        <f t="shared" si="26"/>
        <v>48002</v>
      </c>
      <c r="Y126" s="70">
        <f t="shared" si="27"/>
        <v>48031</v>
      </c>
      <c r="Z126" s="71" t="str">
        <f t="shared" si="28"/>
        <v>03.06.2031</v>
      </c>
      <c r="AA126" s="71" t="str">
        <f t="shared" si="29"/>
        <v>02.07.2031</v>
      </c>
      <c r="AB126" s="71"/>
      <c r="AC126" s="71"/>
      <c r="AD126" s="71"/>
      <c r="AE126" s="71"/>
      <c r="AF126" s="71"/>
      <c r="AG126" s="71"/>
      <c r="AH126" s="71"/>
    </row>
    <row r="127" spans="1:34" s="64" customFormat="1" x14ac:dyDescent="0.2">
      <c r="A127" s="7" t="str">
        <f t="shared" si="23"/>
        <v>03.07.2031 - 02.08.2031</v>
      </c>
      <c r="B127" s="72">
        <f t="shared" si="30"/>
        <v>115</v>
      </c>
      <c r="C127" s="73">
        <f t="shared" si="31"/>
        <v>3119935.821871656</v>
      </c>
      <c r="D127" s="73">
        <f t="shared" si="20"/>
        <v>15079.689805713006</v>
      </c>
      <c r="E127" s="73">
        <f t="shared" si="34"/>
        <v>6630.1726029810743</v>
      </c>
      <c r="F127" s="142">
        <f t="shared" si="32"/>
        <v>21709.86240869408</v>
      </c>
      <c r="G127" s="152"/>
      <c r="H127" s="153"/>
      <c r="I127" s="73">
        <f t="shared" si="24"/>
        <v>21709.86240869408</v>
      </c>
      <c r="J127" s="76"/>
      <c r="K127" s="4"/>
      <c r="L127" s="5"/>
      <c r="M127" s="6"/>
      <c r="N127" s="63" t="str">
        <f t="shared" si="21"/>
        <v/>
      </c>
      <c r="O127" s="8"/>
      <c r="P127" s="64">
        <f t="shared" si="22"/>
        <v>0</v>
      </c>
      <c r="Q127" s="64">
        <f t="shared" si="25"/>
        <v>2</v>
      </c>
      <c r="R127" s="65">
        <f t="shared" si="33"/>
        <v>246</v>
      </c>
      <c r="S127" s="77">
        <f t="shared" si="35"/>
        <v>4.8333333333333336E-3</v>
      </c>
      <c r="T127" s="67"/>
      <c r="U127" s="68">
        <f t="shared" si="36"/>
        <v>3700000</v>
      </c>
      <c r="V127" s="69">
        <f t="shared" si="37"/>
        <v>360</v>
      </c>
      <c r="W127" s="69"/>
      <c r="X127" s="70">
        <f t="shared" si="26"/>
        <v>48032</v>
      </c>
      <c r="Y127" s="70">
        <f t="shared" si="27"/>
        <v>48062</v>
      </c>
      <c r="Z127" s="71" t="str">
        <f t="shared" si="28"/>
        <v>03.07.2031</v>
      </c>
      <c r="AA127" s="71" t="str">
        <f t="shared" si="29"/>
        <v>02.08.2031</v>
      </c>
      <c r="AB127" s="71"/>
      <c r="AC127" s="71"/>
      <c r="AD127" s="71"/>
      <c r="AE127" s="71"/>
      <c r="AF127" s="71"/>
      <c r="AG127" s="71"/>
      <c r="AH127" s="71"/>
    </row>
    <row r="128" spans="1:34" s="64" customFormat="1" x14ac:dyDescent="0.2">
      <c r="A128" s="7" t="str">
        <f t="shared" si="23"/>
        <v>03.08.2031 - 02.09.2031</v>
      </c>
      <c r="B128" s="72">
        <f t="shared" si="30"/>
        <v>116</v>
      </c>
      <c r="C128" s="73">
        <f t="shared" si="31"/>
        <v>3113305.6492686751</v>
      </c>
      <c r="D128" s="73">
        <f t="shared" si="20"/>
        <v>15047.643971465264</v>
      </c>
      <c r="E128" s="73">
        <f t="shared" si="34"/>
        <v>6662.2184372288157</v>
      </c>
      <c r="F128" s="142">
        <f t="shared" si="32"/>
        <v>21709.86240869408</v>
      </c>
      <c r="G128" s="152"/>
      <c r="H128" s="153"/>
      <c r="I128" s="73">
        <f t="shared" si="24"/>
        <v>21709.86240869408</v>
      </c>
      <c r="J128" s="76"/>
      <c r="K128" s="4"/>
      <c r="L128" s="5"/>
      <c r="M128" s="6"/>
      <c r="N128" s="63" t="str">
        <f t="shared" si="21"/>
        <v/>
      </c>
      <c r="O128" s="8"/>
      <c r="P128" s="64">
        <f t="shared" si="22"/>
        <v>0</v>
      </c>
      <c r="Q128" s="64">
        <f t="shared" si="25"/>
        <v>2</v>
      </c>
      <c r="R128" s="65">
        <f t="shared" si="33"/>
        <v>245</v>
      </c>
      <c r="S128" s="77">
        <f t="shared" si="35"/>
        <v>4.8333333333333336E-3</v>
      </c>
      <c r="T128" s="67"/>
      <c r="U128" s="68">
        <f t="shared" si="36"/>
        <v>3700000</v>
      </c>
      <c r="V128" s="69">
        <f t="shared" si="37"/>
        <v>360</v>
      </c>
      <c r="W128" s="69"/>
      <c r="X128" s="70">
        <f t="shared" si="26"/>
        <v>48063</v>
      </c>
      <c r="Y128" s="70">
        <f t="shared" si="27"/>
        <v>48093</v>
      </c>
      <c r="Z128" s="71" t="str">
        <f t="shared" si="28"/>
        <v>03.08.2031</v>
      </c>
      <c r="AA128" s="71" t="str">
        <f t="shared" si="29"/>
        <v>02.09.2031</v>
      </c>
      <c r="AB128" s="71"/>
      <c r="AC128" s="71"/>
      <c r="AD128" s="71"/>
      <c r="AE128" s="71"/>
      <c r="AF128" s="71"/>
      <c r="AG128" s="71"/>
      <c r="AH128" s="71"/>
    </row>
    <row r="129" spans="1:34" s="64" customFormat="1" x14ac:dyDescent="0.2">
      <c r="A129" s="7" t="str">
        <f t="shared" si="23"/>
        <v>03.09.2031 - 02.10.2031</v>
      </c>
      <c r="B129" s="72">
        <f t="shared" si="30"/>
        <v>117</v>
      </c>
      <c r="C129" s="73">
        <f t="shared" si="31"/>
        <v>3106643.4308314463</v>
      </c>
      <c r="D129" s="73">
        <f t="shared" si="20"/>
        <v>15015.443249018657</v>
      </c>
      <c r="E129" s="73">
        <f t="shared" si="34"/>
        <v>6694.4191596754226</v>
      </c>
      <c r="F129" s="142">
        <f t="shared" si="32"/>
        <v>21709.86240869408</v>
      </c>
      <c r="G129" s="152"/>
      <c r="H129" s="153"/>
      <c r="I129" s="73">
        <f t="shared" si="24"/>
        <v>21709.86240869408</v>
      </c>
      <c r="J129" s="76"/>
      <c r="K129" s="4"/>
      <c r="L129" s="5"/>
      <c r="M129" s="6"/>
      <c r="N129" s="63" t="str">
        <f t="shared" si="21"/>
        <v/>
      </c>
      <c r="O129" s="8"/>
      <c r="P129" s="64">
        <f t="shared" si="22"/>
        <v>0</v>
      </c>
      <c r="Q129" s="64">
        <f t="shared" si="25"/>
        <v>2</v>
      </c>
      <c r="R129" s="65">
        <f t="shared" si="33"/>
        <v>244</v>
      </c>
      <c r="S129" s="77">
        <f t="shared" si="35"/>
        <v>4.8333333333333336E-3</v>
      </c>
      <c r="T129" s="67"/>
      <c r="U129" s="68">
        <f t="shared" si="36"/>
        <v>3700000</v>
      </c>
      <c r="V129" s="69">
        <f t="shared" si="37"/>
        <v>360</v>
      </c>
      <c r="W129" s="69"/>
      <c r="X129" s="70">
        <f t="shared" si="26"/>
        <v>48094</v>
      </c>
      <c r="Y129" s="70">
        <f t="shared" si="27"/>
        <v>48123</v>
      </c>
      <c r="Z129" s="71" t="str">
        <f t="shared" si="28"/>
        <v>03.09.2031</v>
      </c>
      <c r="AA129" s="71" t="str">
        <f t="shared" si="29"/>
        <v>02.10.2031</v>
      </c>
      <c r="AB129" s="71"/>
      <c r="AC129" s="71"/>
      <c r="AD129" s="71"/>
      <c r="AE129" s="71"/>
      <c r="AF129" s="71"/>
      <c r="AG129" s="71"/>
      <c r="AH129" s="71"/>
    </row>
    <row r="130" spans="1:34" s="64" customFormat="1" x14ac:dyDescent="0.2">
      <c r="A130" s="7" t="str">
        <f t="shared" si="23"/>
        <v>03.10.2031 - 02.11.2031</v>
      </c>
      <c r="B130" s="72">
        <f t="shared" si="30"/>
        <v>118</v>
      </c>
      <c r="C130" s="73">
        <f t="shared" si="31"/>
        <v>3099949.0116717708</v>
      </c>
      <c r="D130" s="73">
        <f t="shared" si="20"/>
        <v>14983.086889746894</v>
      </c>
      <c r="E130" s="73">
        <f t="shared" si="34"/>
        <v>6726.7755189471864</v>
      </c>
      <c r="F130" s="142">
        <f t="shared" si="32"/>
        <v>21709.86240869408</v>
      </c>
      <c r="G130" s="152"/>
      <c r="H130" s="153"/>
      <c r="I130" s="73">
        <f t="shared" si="24"/>
        <v>21709.86240869408</v>
      </c>
      <c r="J130" s="76"/>
      <c r="K130" s="4"/>
      <c r="L130" s="5"/>
      <c r="M130" s="6"/>
      <c r="N130" s="63" t="str">
        <f t="shared" si="21"/>
        <v/>
      </c>
      <c r="O130" s="8"/>
      <c r="P130" s="64">
        <f t="shared" si="22"/>
        <v>0</v>
      </c>
      <c r="Q130" s="64">
        <f t="shared" si="25"/>
        <v>2</v>
      </c>
      <c r="R130" s="65">
        <f t="shared" si="33"/>
        <v>243</v>
      </c>
      <c r="S130" s="77">
        <f t="shared" si="35"/>
        <v>4.8333333333333336E-3</v>
      </c>
      <c r="T130" s="67"/>
      <c r="U130" s="68">
        <f t="shared" si="36"/>
        <v>3700000</v>
      </c>
      <c r="V130" s="69">
        <f t="shared" si="37"/>
        <v>360</v>
      </c>
      <c r="W130" s="69"/>
      <c r="X130" s="70">
        <f t="shared" si="26"/>
        <v>48124</v>
      </c>
      <c r="Y130" s="70">
        <f t="shared" si="27"/>
        <v>48154</v>
      </c>
      <c r="Z130" s="71" t="str">
        <f t="shared" si="28"/>
        <v>03.10.2031</v>
      </c>
      <c r="AA130" s="71" t="str">
        <f t="shared" si="29"/>
        <v>02.11.2031</v>
      </c>
      <c r="AB130" s="71"/>
      <c r="AC130" s="71"/>
      <c r="AD130" s="71"/>
      <c r="AE130" s="71"/>
      <c r="AF130" s="71"/>
      <c r="AG130" s="71"/>
      <c r="AH130" s="71"/>
    </row>
    <row r="131" spans="1:34" s="64" customFormat="1" x14ac:dyDescent="0.2">
      <c r="A131" s="7" t="str">
        <f t="shared" si="23"/>
        <v>03.11.2031 - 02.12.2031</v>
      </c>
      <c r="B131" s="72">
        <f t="shared" si="30"/>
        <v>119</v>
      </c>
      <c r="C131" s="73">
        <f t="shared" si="31"/>
        <v>3093222.2361528235</v>
      </c>
      <c r="D131" s="73">
        <f t="shared" si="20"/>
        <v>14950.574141405315</v>
      </c>
      <c r="E131" s="73">
        <f t="shared" si="34"/>
        <v>6759.2882672887645</v>
      </c>
      <c r="F131" s="142">
        <f t="shared" si="32"/>
        <v>21709.86240869408</v>
      </c>
      <c r="G131" s="152"/>
      <c r="H131" s="153"/>
      <c r="I131" s="73">
        <f t="shared" si="24"/>
        <v>21709.86240869408</v>
      </c>
      <c r="J131" s="76"/>
      <c r="K131" s="4"/>
      <c r="L131" s="5"/>
      <c r="M131" s="6"/>
      <c r="N131" s="63" t="str">
        <f t="shared" si="21"/>
        <v/>
      </c>
      <c r="O131" s="8"/>
      <c r="P131" s="64">
        <f t="shared" si="22"/>
        <v>0</v>
      </c>
      <c r="Q131" s="64">
        <f t="shared" si="25"/>
        <v>2</v>
      </c>
      <c r="R131" s="65">
        <f t="shared" si="33"/>
        <v>242</v>
      </c>
      <c r="S131" s="77">
        <f t="shared" si="35"/>
        <v>4.8333333333333336E-3</v>
      </c>
      <c r="T131" s="67"/>
      <c r="U131" s="68">
        <f t="shared" si="36"/>
        <v>3700000</v>
      </c>
      <c r="V131" s="69">
        <f t="shared" si="37"/>
        <v>360</v>
      </c>
      <c r="W131" s="69"/>
      <c r="X131" s="70">
        <f t="shared" si="26"/>
        <v>48155</v>
      </c>
      <c r="Y131" s="70">
        <f t="shared" si="27"/>
        <v>48184</v>
      </c>
      <c r="Z131" s="71" t="str">
        <f t="shared" si="28"/>
        <v>03.11.2031</v>
      </c>
      <c r="AA131" s="71" t="str">
        <f t="shared" si="29"/>
        <v>02.12.2031</v>
      </c>
      <c r="AB131" s="71"/>
      <c r="AC131" s="71"/>
      <c r="AD131" s="71"/>
      <c r="AE131" s="71"/>
      <c r="AF131" s="71"/>
      <c r="AG131" s="71"/>
      <c r="AH131" s="71"/>
    </row>
    <row r="132" spans="1:34" s="64" customFormat="1" x14ac:dyDescent="0.2">
      <c r="A132" s="7" t="str">
        <f t="shared" si="23"/>
        <v>03.12.2031 - 02.01.2032</v>
      </c>
      <c r="B132" s="72">
        <f>B131+1</f>
        <v>120</v>
      </c>
      <c r="C132" s="73">
        <f t="shared" si="31"/>
        <v>3086462.9478855347</v>
      </c>
      <c r="D132" s="73">
        <f t="shared" si="20"/>
        <v>14917.904248113418</v>
      </c>
      <c r="E132" s="73">
        <f t="shared" si="34"/>
        <v>6791.9581605806616</v>
      </c>
      <c r="F132" s="142">
        <f t="shared" si="32"/>
        <v>21709.86240869408</v>
      </c>
      <c r="G132" s="152"/>
      <c r="H132" s="153"/>
      <c r="I132" s="73">
        <f t="shared" si="24"/>
        <v>21709.86240869408</v>
      </c>
      <c r="J132" s="76"/>
      <c r="K132" s="4"/>
      <c r="L132" s="5"/>
      <c r="M132" s="6"/>
      <c r="N132" s="63" t="str">
        <f t="shared" si="21"/>
        <v/>
      </c>
      <c r="O132" s="8"/>
      <c r="P132" s="64">
        <f t="shared" si="22"/>
        <v>0</v>
      </c>
      <c r="Q132" s="64">
        <f t="shared" si="25"/>
        <v>2</v>
      </c>
      <c r="R132" s="65">
        <f t="shared" si="33"/>
        <v>241</v>
      </c>
      <c r="S132" s="77">
        <f t="shared" si="35"/>
        <v>4.8333333333333336E-3</v>
      </c>
      <c r="T132" s="67"/>
      <c r="U132" s="68">
        <f t="shared" si="36"/>
        <v>3700000</v>
      </c>
      <c r="V132" s="69">
        <f t="shared" si="37"/>
        <v>360</v>
      </c>
      <c r="W132" s="69"/>
      <c r="X132" s="70">
        <f t="shared" si="26"/>
        <v>48185</v>
      </c>
      <c r="Y132" s="70">
        <f t="shared" si="27"/>
        <v>48215</v>
      </c>
      <c r="Z132" s="71" t="str">
        <f t="shared" si="28"/>
        <v>03.12.2031</v>
      </c>
      <c r="AA132" s="71" t="str">
        <f t="shared" si="29"/>
        <v>02.01.2032</v>
      </c>
      <c r="AB132" s="71"/>
      <c r="AC132" s="71"/>
      <c r="AD132" s="71"/>
      <c r="AE132" s="71"/>
      <c r="AF132" s="71"/>
      <c r="AG132" s="71"/>
      <c r="AH132" s="71"/>
    </row>
    <row r="133" spans="1:34" s="64" customFormat="1" x14ac:dyDescent="0.2">
      <c r="A133" s="7" t="str">
        <f t="shared" si="23"/>
        <v>03.01.2032 - 02.02.2032</v>
      </c>
      <c r="B133" s="72">
        <f>B132+1</f>
        <v>121</v>
      </c>
      <c r="C133" s="73">
        <f t="shared" si="31"/>
        <v>3079670.9897249541</v>
      </c>
      <c r="D133" s="73">
        <f t="shared" si="20"/>
        <v>14885.076450337279</v>
      </c>
      <c r="E133" s="73">
        <f t="shared" si="34"/>
        <v>6824.7859583568006</v>
      </c>
      <c r="F133" s="142">
        <f t="shared" si="32"/>
        <v>21709.86240869408</v>
      </c>
      <c r="G133" s="152"/>
      <c r="H133" s="153"/>
      <c r="I133" s="73">
        <f t="shared" si="24"/>
        <v>21709.86240869408</v>
      </c>
      <c r="J133" s="76"/>
      <c r="K133" s="4"/>
      <c r="L133" s="5"/>
      <c r="M133" s="6"/>
      <c r="N133" s="63" t="str">
        <f t="shared" si="21"/>
        <v/>
      </c>
      <c r="O133" s="8"/>
      <c r="P133" s="64">
        <f t="shared" si="22"/>
        <v>0</v>
      </c>
      <c r="Q133" s="64">
        <f t="shared" si="25"/>
        <v>2</v>
      </c>
      <c r="R133" s="65">
        <f t="shared" si="33"/>
        <v>240</v>
      </c>
      <c r="S133" s="77">
        <f t="shared" si="35"/>
        <v>4.8333333333333336E-3</v>
      </c>
      <c r="T133" s="67"/>
      <c r="U133" s="68">
        <f t="shared" si="36"/>
        <v>3700000</v>
      </c>
      <c r="V133" s="69">
        <f t="shared" si="37"/>
        <v>360</v>
      </c>
      <c r="W133" s="69"/>
      <c r="X133" s="70">
        <f t="shared" si="26"/>
        <v>48216</v>
      </c>
      <c r="Y133" s="70">
        <f t="shared" si="27"/>
        <v>48246</v>
      </c>
      <c r="Z133" s="71" t="str">
        <f t="shared" si="28"/>
        <v>03.01.2032</v>
      </c>
      <c r="AA133" s="71" t="str">
        <f t="shared" si="29"/>
        <v>02.02.2032</v>
      </c>
      <c r="AB133" s="71"/>
      <c r="AC133" s="71"/>
      <c r="AD133" s="71"/>
      <c r="AE133" s="71"/>
      <c r="AF133" s="71"/>
      <c r="AG133" s="71"/>
      <c r="AH133" s="71"/>
    </row>
    <row r="134" spans="1:34" s="64" customFormat="1" x14ac:dyDescent="0.2">
      <c r="A134" s="7" t="str">
        <f t="shared" si="23"/>
        <v>03.02.2032 - 02.03.2032</v>
      </c>
      <c r="B134" s="72">
        <f>B133+1</f>
        <v>122</v>
      </c>
      <c r="C134" s="73">
        <f t="shared" si="31"/>
        <v>3072846.2037665974</v>
      </c>
      <c r="D134" s="73">
        <f t="shared" si="20"/>
        <v>14852.089984871889</v>
      </c>
      <c r="E134" s="73">
        <f t="shared" si="34"/>
        <v>6857.7724238221908</v>
      </c>
      <c r="F134" s="142">
        <f t="shared" si="32"/>
        <v>21709.86240869408</v>
      </c>
      <c r="G134" s="152"/>
      <c r="H134" s="153"/>
      <c r="I134" s="73">
        <f t="shared" si="24"/>
        <v>21709.86240869408</v>
      </c>
      <c r="J134" s="76"/>
      <c r="K134" s="4"/>
      <c r="L134" s="5"/>
      <c r="M134" s="6"/>
      <c r="N134" s="63" t="str">
        <f t="shared" si="21"/>
        <v/>
      </c>
      <c r="O134" s="8"/>
      <c r="P134" s="64">
        <f t="shared" si="22"/>
        <v>0</v>
      </c>
      <c r="Q134" s="64">
        <f t="shared" si="25"/>
        <v>2</v>
      </c>
      <c r="R134" s="65">
        <f t="shared" si="33"/>
        <v>239</v>
      </c>
      <c r="S134" s="77">
        <f t="shared" si="35"/>
        <v>4.8333333333333336E-3</v>
      </c>
      <c r="T134" s="67"/>
      <c r="U134" s="68">
        <f t="shared" si="36"/>
        <v>3700000</v>
      </c>
      <c r="V134" s="69">
        <f t="shared" si="37"/>
        <v>360</v>
      </c>
      <c r="W134" s="69"/>
      <c r="X134" s="70">
        <f t="shared" si="26"/>
        <v>48247</v>
      </c>
      <c r="Y134" s="70">
        <f t="shared" si="27"/>
        <v>48275</v>
      </c>
      <c r="Z134" s="71" t="str">
        <f t="shared" si="28"/>
        <v>03.02.2032</v>
      </c>
      <c r="AA134" s="71" t="str">
        <f t="shared" si="29"/>
        <v>02.03.2032</v>
      </c>
      <c r="AB134" s="71"/>
      <c r="AC134" s="71"/>
      <c r="AD134" s="71"/>
      <c r="AE134" s="71"/>
      <c r="AF134" s="71"/>
      <c r="AG134" s="71"/>
      <c r="AH134" s="71"/>
    </row>
    <row r="135" spans="1:34" s="64" customFormat="1" x14ac:dyDescent="0.2">
      <c r="A135" s="7" t="str">
        <f t="shared" si="23"/>
        <v>03.03.2032 - 02.04.2032</v>
      </c>
      <c r="B135" s="72">
        <f t="shared" ref="B135:B198" si="38">B134+1</f>
        <v>123</v>
      </c>
      <c r="C135" s="73">
        <f t="shared" si="31"/>
        <v>3065988.4313427755</v>
      </c>
      <c r="D135" s="73">
        <f t="shared" si="20"/>
        <v>14818.944084823415</v>
      </c>
      <c r="E135" s="73">
        <f t="shared" si="34"/>
        <v>6890.9183238706646</v>
      </c>
      <c r="F135" s="142">
        <f t="shared" si="32"/>
        <v>21709.86240869408</v>
      </c>
      <c r="G135" s="152"/>
      <c r="H135" s="153"/>
      <c r="I135" s="73">
        <f t="shared" si="24"/>
        <v>21709.86240869408</v>
      </c>
      <c r="J135" s="76"/>
      <c r="K135" s="4"/>
      <c r="L135" s="5"/>
      <c r="M135" s="6"/>
      <c r="N135" s="63" t="str">
        <f t="shared" si="21"/>
        <v/>
      </c>
      <c r="O135" s="8"/>
      <c r="P135" s="64">
        <f t="shared" si="22"/>
        <v>0</v>
      </c>
      <c r="Q135" s="64">
        <f t="shared" si="25"/>
        <v>2</v>
      </c>
      <c r="R135" s="65">
        <f t="shared" si="33"/>
        <v>238</v>
      </c>
      <c r="S135" s="77">
        <f t="shared" si="35"/>
        <v>4.8333333333333336E-3</v>
      </c>
      <c r="T135" s="67"/>
      <c r="U135" s="68">
        <f t="shared" si="36"/>
        <v>3700000</v>
      </c>
      <c r="V135" s="69">
        <f t="shared" si="37"/>
        <v>360</v>
      </c>
      <c r="W135" s="69"/>
      <c r="X135" s="70">
        <f t="shared" si="26"/>
        <v>48276</v>
      </c>
      <c r="Y135" s="70">
        <f t="shared" si="27"/>
        <v>48306</v>
      </c>
      <c r="Z135" s="71" t="str">
        <f t="shared" si="28"/>
        <v>03.03.2032</v>
      </c>
      <c r="AA135" s="71" t="str">
        <f t="shared" si="29"/>
        <v>02.04.2032</v>
      </c>
      <c r="AB135" s="71"/>
      <c r="AC135" s="71"/>
      <c r="AD135" s="71"/>
      <c r="AE135" s="71"/>
      <c r="AF135" s="71"/>
      <c r="AG135" s="71"/>
      <c r="AH135" s="71"/>
    </row>
    <row r="136" spans="1:34" s="64" customFormat="1" x14ac:dyDescent="0.2">
      <c r="A136" s="7" t="str">
        <f t="shared" si="23"/>
        <v>03.04.2032 - 02.05.2032</v>
      </c>
      <c r="B136" s="72">
        <f t="shared" si="38"/>
        <v>124</v>
      </c>
      <c r="C136" s="73">
        <f t="shared" si="31"/>
        <v>3059097.5130189047</v>
      </c>
      <c r="D136" s="73">
        <f t="shared" si="20"/>
        <v>14785.637979591374</v>
      </c>
      <c r="E136" s="73">
        <f t="shared" si="34"/>
        <v>6924.2244291027055</v>
      </c>
      <c r="F136" s="142">
        <f t="shared" si="32"/>
        <v>21709.86240869408</v>
      </c>
      <c r="G136" s="152"/>
      <c r="H136" s="153"/>
      <c r="I136" s="73">
        <f t="shared" si="24"/>
        <v>21709.86240869408</v>
      </c>
      <c r="J136" s="76"/>
      <c r="K136" s="4"/>
      <c r="L136" s="5"/>
      <c r="M136" s="6"/>
      <c r="N136" s="63" t="str">
        <f t="shared" si="21"/>
        <v/>
      </c>
      <c r="O136" s="8"/>
      <c r="P136" s="64">
        <f t="shared" si="22"/>
        <v>0</v>
      </c>
      <c r="Q136" s="64">
        <f t="shared" si="25"/>
        <v>2</v>
      </c>
      <c r="R136" s="65">
        <f t="shared" si="33"/>
        <v>237</v>
      </c>
      <c r="S136" s="77">
        <f t="shared" si="35"/>
        <v>4.8333333333333336E-3</v>
      </c>
      <c r="T136" s="67"/>
      <c r="U136" s="68">
        <f t="shared" si="36"/>
        <v>3700000</v>
      </c>
      <c r="V136" s="69">
        <f t="shared" si="37"/>
        <v>360</v>
      </c>
      <c r="W136" s="69"/>
      <c r="X136" s="70">
        <f t="shared" si="26"/>
        <v>48307</v>
      </c>
      <c r="Y136" s="70">
        <f t="shared" si="27"/>
        <v>48336</v>
      </c>
      <c r="Z136" s="71" t="str">
        <f t="shared" si="28"/>
        <v>03.04.2032</v>
      </c>
      <c r="AA136" s="71" t="str">
        <f t="shared" si="29"/>
        <v>02.05.2032</v>
      </c>
      <c r="AB136" s="71"/>
      <c r="AC136" s="71"/>
      <c r="AD136" s="71"/>
      <c r="AE136" s="71"/>
      <c r="AF136" s="71"/>
      <c r="AG136" s="71"/>
      <c r="AH136" s="71"/>
    </row>
    <row r="137" spans="1:34" s="64" customFormat="1" x14ac:dyDescent="0.2">
      <c r="A137" s="7" t="str">
        <f t="shared" si="23"/>
        <v>03.05.2032 - 02.06.2032</v>
      </c>
      <c r="B137" s="72">
        <f t="shared" si="38"/>
        <v>125</v>
      </c>
      <c r="C137" s="73">
        <f t="shared" si="31"/>
        <v>3052173.2885898021</v>
      </c>
      <c r="D137" s="73">
        <f t="shared" si="20"/>
        <v>14752.170894850711</v>
      </c>
      <c r="E137" s="73">
        <f t="shared" si="34"/>
        <v>6957.6915138433687</v>
      </c>
      <c r="F137" s="142">
        <f t="shared" si="32"/>
        <v>21709.86240869408</v>
      </c>
      <c r="G137" s="152"/>
      <c r="H137" s="153"/>
      <c r="I137" s="73">
        <f t="shared" si="24"/>
        <v>21709.86240869408</v>
      </c>
      <c r="J137" s="76"/>
      <c r="K137" s="4"/>
      <c r="L137" s="5"/>
      <c r="M137" s="6"/>
      <c r="N137" s="63" t="str">
        <f t="shared" si="21"/>
        <v/>
      </c>
      <c r="O137" s="8"/>
      <c r="P137" s="64">
        <f t="shared" si="22"/>
        <v>0</v>
      </c>
      <c r="Q137" s="64">
        <f t="shared" si="25"/>
        <v>2</v>
      </c>
      <c r="R137" s="65">
        <f t="shared" si="33"/>
        <v>236</v>
      </c>
      <c r="S137" s="77">
        <f t="shared" si="35"/>
        <v>4.8333333333333336E-3</v>
      </c>
      <c r="T137" s="67"/>
      <c r="U137" s="68">
        <f t="shared" si="36"/>
        <v>3700000</v>
      </c>
      <c r="V137" s="69">
        <f t="shared" si="37"/>
        <v>360</v>
      </c>
      <c r="W137" s="69"/>
      <c r="X137" s="70">
        <f t="shared" si="26"/>
        <v>48337</v>
      </c>
      <c r="Y137" s="70">
        <f t="shared" si="27"/>
        <v>48367</v>
      </c>
      <c r="Z137" s="71" t="str">
        <f t="shared" si="28"/>
        <v>03.05.2032</v>
      </c>
      <c r="AA137" s="71" t="str">
        <f t="shared" si="29"/>
        <v>02.06.2032</v>
      </c>
      <c r="AB137" s="71"/>
      <c r="AC137" s="71"/>
      <c r="AD137" s="71"/>
      <c r="AE137" s="71"/>
      <c r="AF137" s="71"/>
      <c r="AG137" s="71"/>
      <c r="AH137" s="71"/>
    </row>
    <row r="138" spans="1:34" s="64" customFormat="1" x14ac:dyDescent="0.2">
      <c r="A138" s="7" t="str">
        <f t="shared" si="23"/>
        <v>03.06.2032 - 02.07.2032</v>
      </c>
      <c r="B138" s="72">
        <f t="shared" si="38"/>
        <v>126</v>
      </c>
      <c r="C138" s="73">
        <f t="shared" si="31"/>
        <v>3045215.5970759587</v>
      </c>
      <c r="D138" s="73">
        <f t="shared" si="20"/>
        <v>14718.542052533801</v>
      </c>
      <c r="E138" s="73">
        <f t="shared" si="34"/>
        <v>6991.3203561602786</v>
      </c>
      <c r="F138" s="142">
        <f t="shared" si="32"/>
        <v>21709.86240869408</v>
      </c>
      <c r="G138" s="152"/>
      <c r="H138" s="153"/>
      <c r="I138" s="73">
        <f t="shared" si="24"/>
        <v>21709.86240869408</v>
      </c>
      <c r="J138" s="76"/>
      <c r="K138" s="4"/>
      <c r="L138" s="5"/>
      <c r="M138" s="6"/>
      <c r="N138" s="63" t="str">
        <f t="shared" si="21"/>
        <v/>
      </c>
      <c r="O138" s="8"/>
      <c r="P138" s="64">
        <f t="shared" si="22"/>
        <v>0</v>
      </c>
      <c r="Q138" s="64">
        <f t="shared" si="25"/>
        <v>2</v>
      </c>
      <c r="R138" s="65">
        <f t="shared" si="33"/>
        <v>235</v>
      </c>
      <c r="S138" s="77">
        <f t="shared" si="35"/>
        <v>4.8333333333333336E-3</v>
      </c>
      <c r="T138" s="67"/>
      <c r="U138" s="68">
        <f t="shared" si="36"/>
        <v>3700000</v>
      </c>
      <c r="V138" s="69">
        <f t="shared" si="37"/>
        <v>360</v>
      </c>
      <c r="W138" s="69"/>
      <c r="X138" s="70">
        <f t="shared" si="26"/>
        <v>48368</v>
      </c>
      <c r="Y138" s="70">
        <f t="shared" si="27"/>
        <v>48397</v>
      </c>
      <c r="Z138" s="71" t="str">
        <f t="shared" si="28"/>
        <v>03.06.2032</v>
      </c>
      <c r="AA138" s="71" t="str">
        <f t="shared" si="29"/>
        <v>02.07.2032</v>
      </c>
      <c r="AB138" s="71"/>
      <c r="AC138" s="71"/>
      <c r="AD138" s="71"/>
      <c r="AE138" s="71"/>
      <c r="AF138" s="71"/>
      <c r="AG138" s="71"/>
      <c r="AH138" s="71"/>
    </row>
    <row r="139" spans="1:34" s="64" customFormat="1" x14ac:dyDescent="0.2">
      <c r="A139" s="7" t="str">
        <f t="shared" si="23"/>
        <v>03.07.2032 - 02.08.2032</v>
      </c>
      <c r="B139" s="72">
        <f t="shared" si="38"/>
        <v>127</v>
      </c>
      <c r="C139" s="73">
        <f t="shared" si="31"/>
        <v>3038224.2767197983</v>
      </c>
      <c r="D139" s="73">
        <f t="shared" si="20"/>
        <v>14684.75067081236</v>
      </c>
      <c r="E139" s="73">
        <f t="shared" si="34"/>
        <v>7025.1117378817198</v>
      </c>
      <c r="F139" s="142">
        <f t="shared" si="32"/>
        <v>21709.86240869408</v>
      </c>
      <c r="G139" s="152"/>
      <c r="H139" s="153"/>
      <c r="I139" s="73">
        <f t="shared" si="24"/>
        <v>21709.86240869408</v>
      </c>
      <c r="J139" s="76"/>
      <c r="K139" s="4"/>
      <c r="L139" s="5"/>
      <c r="M139" s="6"/>
      <c r="N139" s="63" t="str">
        <f t="shared" si="21"/>
        <v/>
      </c>
      <c r="O139" s="8"/>
      <c r="P139" s="64">
        <f t="shared" si="22"/>
        <v>0</v>
      </c>
      <c r="Q139" s="64">
        <f t="shared" si="25"/>
        <v>2</v>
      </c>
      <c r="R139" s="65">
        <f t="shared" si="33"/>
        <v>234</v>
      </c>
      <c r="S139" s="77">
        <f t="shared" si="35"/>
        <v>4.8333333333333336E-3</v>
      </c>
      <c r="T139" s="67"/>
      <c r="U139" s="68">
        <f t="shared" si="36"/>
        <v>3700000</v>
      </c>
      <c r="V139" s="69">
        <f t="shared" si="37"/>
        <v>360</v>
      </c>
      <c r="W139" s="69"/>
      <c r="X139" s="70">
        <f t="shared" si="26"/>
        <v>48398</v>
      </c>
      <c r="Y139" s="70">
        <f t="shared" si="27"/>
        <v>48428</v>
      </c>
      <c r="Z139" s="71" t="str">
        <f t="shared" si="28"/>
        <v>03.07.2032</v>
      </c>
      <c r="AA139" s="71" t="str">
        <f t="shared" si="29"/>
        <v>02.08.2032</v>
      </c>
      <c r="AB139" s="71"/>
      <c r="AC139" s="71"/>
      <c r="AD139" s="71"/>
      <c r="AE139" s="71"/>
      <c r="AF139" s="71"/>
      <c r="AG139" s="71"/>
      <c r="AH139" s="71"/>
    </row>
    <row r="140" spans="1:34" s="64" customFormat="1" x14ac:dyDescent="0.2">
      <c r="A140" s="7" t="str">
        <f t="shared" si="23"/>
        <v>03.08.2032 - 02.09.2032</v>
      </c>
      <c r="B140" s="72">
        <f t="shared" si="38"/>
        <v>128</v>
      </c>
      <c r="C140" s="73">
        <f t="shared" si="31"/>
        <v>3031199.1649819165</v>
      </c>
      <c r="D140" s="73">
        <f t="shared" ref="D140:D203" si="39">C140*S140</f>
        <v>14650.795964079263</v>
      </c>
      <c r="E140" s="73">
        <f t="shared" si="34"/>
        <v>7059.0664446148166</v>
      </c>
      <c r="F140" s="142">
        <f t="shared" si="32"/>
        <v>21709.86240869408</v>
      </c>
      <c r="G140" s="152"/>
      <c r="H140" s="153"/>
      <c r="I140" s="73">
        <f t="shared" si="24"/>
        <v>21709.86240869408</v>
      </c>
      <c r="J140" s="76"/>
      <c r="K140" s="4"/>
      <c r="L140" s="5"/>
      <c r="M140" s="6"/>
      <c r="N140" s="63" t="str">
        <f t="shared" si="21"/>
        <v/>
      </c>
      <c r="O140" s="8"/>
      <c r="P140" s="64">
        <f t="shared" si="22"/>
        <v>0</v>
      </c>
      <c r="Q140" s="64">
        <f t="shared" si="25"/>
        <v>2</v>
      </c>
      <c r="R140" s="65">
        <f t="shared" si="33"/>
        <v>233</v>
      </c>
      <c r="S140" s="77">
        <f t="shared" si="35"/>
        <v>4.8333333333333336E-3</v>
      </c>
      <c r="T140" s="67"/>
      <c r="U140" s="68">
        <f t="shared" si="36"/>
        <v>3700000</v>
      </c>
      <c r="V140" s="69">
        <f t="shared" si="37"/>
        <v>360</v>
      </c>
      <c r="W140" s="69"/>
      <c r="X140" s="70">
        <f t="shared" si="26"/>
        <v>48429</v>
      </c>
      <c r="Y140" s="70">
        <f t="shared" si="27"/>
        <v>48459</v>
      </c>
      <c r="Z140" s="71" t="str">
        <f t="shared" si="28"/>
        <v>03.08.2032</v>
      </c>
      <c r="AA140" s="71" t="str">
        <f t="shared" si="29"/>
        <v>02.09.2032</v>
      </c>
      <c r="AB140" s="71"/>
      <c r="AC140" s="71"/>
      <c r="AD140" s="71"/>
      <c r="AE140" s="71"/>
      <c r="AF140" s="71"/>
      <c r="AG140" s="71"/>
      <c r="AH140" s="71"/>
    </row>
    <row r="141" spans="1:34" s="64" customFormat="1" x14ac:dyDescent="0.2">
      <c r="A141" s="7" t="str">
        <f t="shared" si="23"/>
        <v>03.09.2032 - 02.10.2032</v>
      </c>
      <c r="B141" s="72">
        <f t="shared" si="38"/>
        <v>129</v>
      </c>
      <c r="C141" s="73">
        <f t="shared" si="31"/>
        <v>3024140.0985373016</v>
      </c>
      <c r="D141" s="73">
        <f t="shared" si="39"/>
        <v>14616.677142930292</v>
      </c>
      <c r="E141" s="73">
        <f t="shared" si="34"/>
        <v>7093.1852657637883</v>
      </c>
      <c r="F141" s="142">
        <f t="shared" si="32"/>
        <v>21709.86240869408</v>
      </c>
      <c r="G141" s="152"/>
      <c r="H141" s="153"/>
      <c r="I141" s="73">
        <f t="shared" si="24"/>
        <v>21709.86240869408</v>
      </c>
      <c r="J141" s="76"/>
      <c r="K141" s="4"/>
      <c r="L141" s="5"/>
      <c r="M141" s="6"/>
      <c r="N141" s="63" t="str">
        <f t="shared" ref="N141:N204" si="40">IF(M141=$S$8,CONCATENATE($S$6,INT(R141-R142)," ",$T$6),IF(M141=$S$7,CONCATENATE($S$6,INT(F141-F142)," ",$T$7),""))</f>
        <v/>
      </c>
      <c r="O141" s="8"/>
      <c r="P141" s="64">
        <f t="shared" ref="P141:P204" si="41">IF(M141="",0,IF(M141=$S$7,1,2))</f>
        <v>0</v>
      </c>
      <c r="Q141" s="64">
        <f t="shared" si="25"/>
        <v>2</v>
      </c>
      <c r="R141" s="65">
        <f t="shared" si="33"/>
        <v>232</v>
      </c>
      <c r="S141" s="77">
        <f t="shared" si="35"/>
        <v>4.8333333333333336E-3</v>
      </c>
      <c r="T141" s="67"/>
      <c r="U141" s="68">
        <f t="shared" si="36"/>
        <v>3700000</v>
      </c>
      <c r="V141" s="69">
        <f t="shared" si="37"/>
        <v>360</v>
      </c>
      <c r="W141" s="69"/>
      <c r="X141" s="70">
        <f t="shared" si="26"/>
        <v>48460</v>
      </c>
      <c r="Y141" s="70">
        <f t="shared" si="27"/>
        <v>48489</v>
      </c>
      <c r="Z141" s="71" t="str">
        <f t="shared" si="28"/>
        <v>03.09.2032</v>
      </c>
      <c r="AA141" s="71" t="str">
        <f t="shared" si="29"/>
        <v>02.10.2032</v>
      </c>
      <c r="AB141" s="71"/>
      <c r="AC141" s="71"/>
      <c r="AD141" s="71"/>
      <c r="AE141" s="71"/>
      <c r="AF141" s="71"/>
      <c r="AG141" s="71"/>
      <c r="AH141" s="71"/>
    </row>
    <row r="142" spans="1:34" s="64" customFormat="1" x14ac:dyDescent="0.2">
      <c r="A142" s="7" t="str">
        <f t="shared" ref="A142:A205" si="42">CONCATENATE(Z142," - ",AA142)</f>
        <v>03.10.2032 - 02.11.2032</v>
      </c>
      <c r="B142" s="72">
        <f t="shared" si="38"/>
        <v>130</v>
      </c>
      <c r="C142" s="73">
        <f t="shared" si="31"/>
        <v>3017046.913271538</v>
      </c>
      <c r="D142" s="73">
        <f t="shared" si="39"/>
        <v>14582.393414145768</v>
      </c>
      <c r="E142" s="73">
        <f t="shared" si="34"/>
        <v>7127.4689945483115</v>
      </c>
      <c r="F142" s="142">
        <f t="shared" si="32"/>
        <v>21709.86240869408</v>
      </c>
      <c r="G142" s="152"/>
      <c r="H142" s="153"/>
      <c r="I142" s="73">
        <f t="shared" ref="I142:I205" si="43">F142+K142</f>
        <v>21709.86240869408</v>
      </c>
      <c r="J142" s="76"/>
      <c r="K142" s="4"/>
      <c r="L142" s="5"/>
      <c r="M142" s="6"/>
      <c r="N142" s="63" t="str">
        <f t="shared" si="40"/>
        <v/>
      </c>
      <c r="O142" s="8"/>
      <c r="P142" s="64">
        <f t="shared" si="41"/>
        <v>0</v>
      </c>
      <c r="Q142" s="64">
        <f t="shared" ref="Q142:Q205" si="44">IF(AND(((P141+Q141)&gt;1),P141&lt;&gt;1),2,1)</f>
        <v>2</v>
      </c>
      <c r="R142" s="65">
        <f t="shared" si="33"/>
        <v>231</v>
      </c>
      <c r="S142" s="77">
        <f t="shared" si="35"/>
        <v>4.8333333333333336E-3</v>
      </c>
      <c r="T142" s="67"/>
      <c r="U142" s="68">
        <f t="shared" si="36"/>
        <v>3700000</v>
      </c>
      <c r="V142" s="69">
        <f t="shared" si="37"/>
        <v>360</v>
      </c>
      <c r="W142" s="69"/>
      <c r="X142" s="70">
        <f t="shared" ref="X142:X205" si="45">Y141+1</f>
        <v>48490</v>
      </c>
      <c r="Y142" s="70">
        <f t="shared" ref="Y142:Y205" si="46">DATE(YEAR(X142),MONTH(X142)+1,$P$5)</f>
        <v>48520</v>
      </c>
      <c r="Z142" s="71" t="str">
        <f t="shared" ref="Z142:Z205" si="47">TEXT(X142,"ДД.ММ.ГГГГ")</f>
        <v>03.10.2032</v>
      </c>
      <c r="AA142" s="71" t="str">
        <f t="shared" ref="AA142:AA205" si="48">TEXT(Y142,"ДД.ММ.ГГГГ")</f>
        <v>02.11.2032</v>
      </c>
      <c r="AB142" s="71"/>
      <c r="AC142" s="71"/>
      <c r="AD142" s="71"/>
      <c r="AE142" s="71"/>
      <c r="AF142" s="71"/>
      <c r="AG142" s="71"/>
      <c r="AH142" s="71"/>
    </row>
    <row r="143" spans="1:34" s="64" customFormat="1" x14ac:dyDescent="0.2">
      <c r="A143" s="7" t="str">
        <f t="shared" si="42"/>
        <v>03.11.2032 - 02.12.2032</v>
      </c>
      <c r="B143" s="72">
        <f t="shared" si="38"/>
        <v>131</v>
      </c>
      <c r="C143" s="73">
        <f t="shared" ref="C143:C206" si="49">IF(K142&gt;C142,0,IF(OR(C142&lt;0,C142&lt;F142),0,(IF(K142=0,C142-E142,C142-K142-E142))))</f>
        <v>3009919.4442769894</v>
      </c>
      <c r="D143" s="73">
        <f t="shared" si="39"/>
        <v>14547.943980672117</v>
      </c>
      <c r="E143" s="73">
        <f t="shared" si="34"/>
        <v>7161.9184280219633</v>
      </c>
      <c r="F143" s="142">
        <f t="shared" ref="F143:F206" si="50">IF(C143&lt;=E142,C143+D143,IF(Q143=1,C143*(S143/(1-(1+S143)^-(R143-0))),U143*(S143/(1-(1+S143)^-(V143-0)))))</f>
        <v>21709.86240869408</v>
      </c>
      <c r="G143" s="152"/>
      <c r="H143" s="153"/>
      <c r="I143" s="73">
        <f t="shared" si="43"/>
        <v>21709.86240869408</v>
      </c>
      <c r="J143" s="76"/>
      <c r="K143" s="4"/>
      <c r="L143" s="5"/>
      <c r="M143" s="6"/>
      <c r="N143" s="63" t="str">
        <f t="shared" si="40"/>
        <v/>
      </c>
      <c r="O143" s="8"/>
      <c r="P143" s="64">
        <f t="shared" si="41"/>
        <v>0</v>
      </c>
      <c r="Q143" s="64">
        <f t="shared" si="44"/>
        <v>2</v>
      </c>
      <c r="R143" s="65">
        <f t="shared" ref="R143:R206" si="51">IF(M142=$S$8,LOG(F142/(F142-S143*C143),1+S143),R142-1)</f>
        <v>230</v>
      </c>
      <c r="S143" s="77">
        <f t="shared" si="35"/>
        <v>4.8333333333333336E-3</v>
      </c>
      <c r="T143" s="67"/>
      <c r="U143" s="68">
        <f t="shared" si="36"/>
        <v>3700000</v>
      </c>
      <c r="V143" s="69">
        <f t="shared" si="37"/>
        <v>360</v>
      </c>
      <c r="W143" s="69"/>
      <c r="X143" s="70">
        <f t="shared" si="45"/>
        <v>48521</v>
      </c>
      <c r="Y143" s="70">
        <f t="shared" si="46"/>
        <v>48550</v>
      </c>
      <c r="Z143" s="71" t="str">
        <f t="shared" si="47"/>
        <v>03.11.2032</v>
      </c>
      <c r="AA143" s="71" t="str">
        <f t="shared" si="48"/>
        <v>02.12.2032</v>
      </c>
      <c r="AB143" s="71"/>
      <c r="AC143" s="71"/>
      <c r="AD143" s="71"/>
      <c r="AE143" s="71"/>
      <c r="AF143" s="71"/>
      <c r="AG143" s="71"/>
      <c r="AH143" s="71"/>
    </row>
    <row r="144" spans="1:34" s="64" customFormat="1" x14ac:dyDescent="0.2">
      <c r="A144" s="7" t="str">
        <f t="shared" si="42"/>
        <v>03.12.2032 - 02.01.2033</v>
      </c>
      <c r="B144" s="72">
        <f t="shared" si="38"/>
        <v>132</v>
      </c>
      <c r="C144" s="73">
        <f t="shared" si="49"/>
        <v>3002757.5258489675</v>
      </c>
      <c r="D144" s="73">
        <f t="shared" si="39"/>
        <v>14513.328041603343</v>
      </c>
      <c r="E144" s="73">
        <f t="shared" si="34"/>
        <v>7196.5343670907369</v>
      </c>
      <c r="F144" s="142">
        <f t="shared" si="50"/>
        <v>21709.86240869408</v>
      </c>
      <c r="G144" s="152"/>
      <c r="H144" s="153"/>
      <c r="I144" s="73">
        <f t="shared" si="43"/>
        <v>21709.86240869408</v>
      </c>
      <c r="J144" s="76"/>
      <c r="K144" s="4"/>
      <c r="L144" s="5"/>
      <c r="M144" s="6"/>
      <c r="N144" s="63" t="str">
        <f t="shared" si="40"/>
        <v/>
      </c>
      <c r="O144" s="8"/>
      <c r="P144" s="64">
        <f t="shared" si="41"/>
        <v>0</v>
      </c>
      <c r="Q144" s="64">
        <f t="shared" si="44"/>
        <v>2</v>
      </c>
      <c r="R144" s="65">
        <f t="shared" si="51"/>
        <v>229</v>
      </c>
      <c r="S144" s="77">
        <f t="shared" si="35"/>
        <v>4.8333333333333336E-3</v>
      </c>
      <c r="T144" s="67"/>
      <c r="U144" s="68">
        <f t="shared" si="36"/>
        <v>3700000</v>
      </c>
      <c r="V144" s="69">
        <f t="shared" si="37"/>
        <v>360</v>
      </c>
      <c r="W144" s="69"/>
      <c r="X144" s="70">
        <f t="shared" si="45"/>
        <v>48551</v>
      </c>
      <c r="Y144" s="70">
        <f t="shared" si="46"/>
        <v>48581</v>
      </c>
      <c r="Z144" s="71" t="str">
        <f t="shared" si="47"/>
        <v>03.12.2032</v>
      </c>
      <c r="AA144" s="71" t="str">
        <f t="shared" si="48"/>
        <v>02.01.2033</v>
      </c>
      <c r="AB144" s="71"/>
      <c r="AC144" s="71"/>
      <c r="AD144" s="71"/>
      <c r="AE144" s="71"/>
      <c r="AF144" s="71"/>
      <c r="AG144" s="71"/>
      <c r="AH144" s="71"/>
    </row>
    <row r="145" spans="1:34" s="64" customFormat="1" x14ac:dyDescent="0.2">
      <c r="A145" s="7" t="str">
        <f t="shared" si="42"/>
        <v>03.01.2033 - 02.02.2033</v>
      </c>
      <c r="B145" s="72">
        <f t="shared" si="38"/>
        <v>133</v>
      </c>
      <c r="C145" s="73">
        <f t="shared" si="49"/>
        <v>2995560.9914818769</v>
      </c>
      <c r="D145" s="73">
        <f t="shared" si="39"/>
        <v>14478.544792162405</v>
      </c>
      <c r="E145" s="73">
        <f t="shared" si="34"/>
        <v>7231.3176165316745</v>
      </c>
      <c r="F145" s="142">
        <f t="shared" si="50"/>
        <v>21709.86240869408</v>
      </c>
      <c r="G145" s="152"/>
      <c r="H145" s="153"/>
      <c r="I145" s="73">
        <f t="shared" si="43"/>
        <v>21709.86240869408</v>
      </c>
      <c r="J145" s="76"/>
      <c r="K145" s="4"/>
      <c r="L145" s="5"/>
      <c r="M145" s="6"/>
      <c r="N145" s="63" t="str">
        <f t="shared" si="40"/>
        <v/>
      </c>
      <c r="O145" s="8"/>
      <c r="P145" s="64">
        <f t="shared" si="41"/>
        <v>0</v>
      </c>
      <c r="Q145" s="64">
        <f t="shared" si="44"/>
        <v>2</v>
      </c>
      <c r="R145" s="65">
        <f t="shared" si="51"/>
        <v>228</v>
      </c>
      <c r="S145" s="77">
        <f t="shared" si="35"/>
        <v>4.8333333333333336E-3</v>
      </c>
      <c r="T145" s="67"/>
      <c r="U145" s="68">
        <f t="shared" si="36"/>
        <v>3700000</v>
      </c>
      <c r="V145" s="69">
        <f t="shared" si="37"/>
        <v>360</v>
      </c>
      <c r="W145" s="69"/>
      <c r="X145" s="70">
        <f t="shared" si="45"/>
        <v>48582</v>
      </c>
      <c r="Y145" s="70">
        <f t="shared" si="46"/>
        <v>48612</v>
      </c>
      <c r="Z145" s="71" t="str">
        <f t="shared" si="47"/>
        <v>03.01.2033</v>
      </c>
      <c r="AA145" s="71" t="str">
        <f t="shared" si="48"/>
        <v>02.02.2033</v>
      </c>
      <c r="AB145" s="71"/>
      <c r="AC145" s="71"/>
      <c r="AD145" s="71"/>
      <c r="AE145" s="71"/>
      <c r="AF145" s="71"/>
      <c r="AG145" s="71"/>
      <c r="AH145" s="71"/>
    </row>
    <row r="146" spans="1:34" s="64" customFormat="1" x14ac:dyDescent="0.2">
      <c r="A146" s="7" t="str">
        <f t="shared" si="42"/>
        <v>03.02.2033 - 02.03.2033</v>
      </c>
      <c r="B146" s="72">
        <f t="shared" si="38"/>
        <v>134</v>
      </c>
      <c r="C146" s="73">
        <f t="shared" si="49"/>
        <v>2988329.6738653453</v>
      </c>
      <c r="D146" s="73">
        <f t="shared" si="39"/>
        <v>14443.593423682503</v>
      </c>
      <c r="E146" s="73">
        <f t="shared" ref="E146:E209" si="52">IF(C146&lt;=E145,C146,F146-D146)</f>
        <v>7266.2689850115767</v>
      </c>
      <c r="F146" s="142">
        <f t="shared" si="50"/>
        <v>21709.86240869408</v>
      </c>
      <c r="G146" s="152"/>
      <c r="H146" s="153"/>
      <c r="I146" s="73">
        <f t="shared" si="43"/>
        <v>21709.86240869408</v>
      </c>
      <c r="J146" s="76"/>
      <c r="K146" s="4"/>
      <c r="L146" s="5"/>
      <c r="M146" s="6"/>
      <c r="N146" s="63" t="str">
        <f t="shared" si="40"/>
        <v/>
      </c>
      <c r="O146" s="8"/>
      <c r="P146" s="64">
        <f t="shared" si="41"/>
        <v>0</v>
      </c>
      <c r="Q146" s="64">
        <f t="shared" si="44"/>
        <v>2</v>
      </c>
      <c r="R146" s="65">
        <f t="shared" si="51"/>
        <v>227</v>
      </c>
      <c r="S146" s="77">
        <f t="shared" si="35"/>
        <v>4.8333333333333336E-3</v>
      </c>
      <c r="T146" s="67"/>
      <c r="U146" s="68">
        <f t="shared" si="36"/>
        <v>3700000</v>
      </c>
      <c r="V146" s="69">
        <f t="shared" si="37"/>
        <v>360</v>
      </c>
      <c r="W146" s="69"/>
      <c r="X146" s="70">
        <f t="shared" si="45"/>
        <v>48613</v>
      </c>
      <c r="Y146" s="70">
        <f t="shared" si="46"/>
        <v>48640</v>
      </c>
      <c r="Z146" s="71" t="str">
        <f t="shared" si="47"/>
        <v>03.02.2033</v>
      </c>
      <c r="AA146" s="71" t="str">
        <f t="shared" si="48"/>
        <v>02.03.2033</v>
      </c>
      <c r="AB146" s="71"/>
      <c r="AC146" s="71"/>
      <c r="AD146" s="71"/>
      <c r="AE146" s="71"/>
      <c r="AF146" s="71"/>
      <c r="AG146" s="71"/>
      <c r="AH146" s="71"/>
    </row>
    <row r="147" spans="1:34" s="64" customFormat="1" x14ac:dyDescent="0.2">
      <c r="A147" s="7" t="str">
        <f t="shared" si="42"/>
        <v>03.03.2033 - 02.04.2033</v>
      </c>
      <c r="B147" s="72">
        <f t="shared" si="38"/>
        <v>135</v>
      </c>
      <c r="C147" s="73">
        <f t="shared" si="49"/>
        <v>2981063.4048803337</v>
      </c>
      <c r="D147" s="73">
        <f t="shared" si="39"/>
        <v>14408.473123588281</v>
      </c>
      <c r="E147" s="73">
        <f t="shared" si="52"/>
        <v>7301.389285105799</v>
      </c>
      <c r="F147" s="142">
        <f t="shared" si="50"/>
        <v>21709.86240869408</v>
      </c>
      <c r="G147" s="152"/>
      <c r="H147" s="153"/>
      <c r="I147" s="73">
        <f t="shared" si="43"/>
        <v>21709.86240869408</v>
      </c>
      <c r="J147" s="76"/>
      <c r="K147" s="4"/>
      <c r="L147" s="5"/>
      <c r="M147" s="6"/>
      <c r="N147" s="63" t="str">
        <f t="shared" si="40"/>
        <v/>
      </c>
      <c r="O147" s="8"/>
      <c r="P147" s="64">
        <f t="shared" si="41"/>
        <v>0</v>
      </c>
      <c r="Q147" s="64">
        <f t="shared" si="44"/>
        <v>2</v>
      </c>
      <c r="R147" s="65">
        <f t="shared" si="51"/>
        <v>226</v>
      </c>
      <c r="S147" s="77">
        <f t="shared" ref="S147:S210" si="53">IF(J146=0,S146,J146/12)</f>
        <v>4.8333333333333336E-3</v>
      </c>
      <c r="T147" s="67"/>
      <c r="U147" s="68">
        <f t="shared" si="36"/>
        <v>3700000</v>
      </c>
      <c r="V147" s="69">
        <f t="shared" si="37"/>
        <v>360</v>
      </c>
      <c r="W147" s="69"/>
      <c r="X147" s="70">
        <f t="shared" si="45"/>
        <v>48641</v>
      </c>
      <c r="Y147" s="70">
        <f t="shared" si="46"/>
        <v>48671</v>
      </c>
      <c r="Z147" s="71" t="str">
        <f t="shared" si="47"/>
        <v>03.03.2033</v>
      </c>
      <c r="AA147" s="71" t="str">
        <f t="shared" si="48"/>
        <v>02.04.2033</v>
      </c>
      <c r="AB147" s="71"/>
      <c r="AC147" s="71"/>
      <c r="AD147" s="71"/>
      <c r="AE147" s="71"/>
      <c r="AF147" s="71"/>
      <c r="AG147" s="71"/>
      <c r="AH147" s="71"/>
    </row>
    <row r="148" spans="1:34" s="64" customFormat="1" x14ac:dyDescent="0.2">
      <c r="A148" s="7" t="str">
        <f t="shared" si="42"/>
        <v>03.04.2033 - 02.05.2033</v>
      </c>
      <c r="B148" s="72">
        <f t="shared" si="38"/>
        <v>136</v>
      </c>
      <c r="C148" s="73">
        <f t="shared" si="49"/>
        <v>2973762.0155952279</v>
      </c>
      <c r="D148" s="73">
        <f t="shared" si="39"/>
        <v>14373.183075376935</v>
      </c>
      <c r="E148" s="73">
        <f t="shared" si="52"/>
        <v>7336.6793333171445</v>
      </c>
      <c r="F148" s="142">
        <f t="shared" si="50"/>
        <v>21709.86240869408</v>
      </c>
      <c r="G148" s="152"/>
      <c r="H148" s="153"/>
      <c r="I148" s="73">
        <f t="shared" si="43"/>
        <v>21709.86240869408</v>
      </c>
      <c r="J148" s="76"/>
      <c r="K148" s="4"/>
      <c r="L148" s="5"/>
      <c r="M148" s="6"/>
      <c r="N148" s="63" t="str">
        <f t="shared" si="40"/>
        <v/>
      </c>
      <c r="O148" s="8"/>
      <c r="P148" s="64">
        <f t="shared" si="41"/>
        <v>0</v>
      </c>
      <c r="Q148" s="64">
        <f t="shared" si="44"/>
        <v>2</v>
      </c>
      <c r="R148" s="65">
        <f t="shared" si="51"/>
        <v>225</v>
      </c>
      <c r="S148" s="77">
        <f t="shared" si="53"/>
        <v>4.8333333333333336E-3</v>
      </c>
      <c r="T148" s="67"/>
      <c r="U148" s="68">
        <f t="shared" si="36"/>
        <v>3700000</v>
      </c>
      <c r="V148" s="69">
        <f t="shared" si="37"/>
        <v>360</v>
      </c>
      <c r="W148" s="69"/>
      <c r="X148" s="70">
        <f t="shared" si="45"/>
        <v>48672</v>
      </c>
      <c r="Y148" s="70">
        <f t="shared" si="46"/>
        <v>48701</v>
      </c>
      <c r="Z148" s="71" t="str">
        <f t="shared" si="47"/>
        <v>03.04.2033</v>
      </c>
      <c r="AA148" s="71" t="str">
        <f t="shared" si="48"/>
        <v>02.05.2033</v>
      </c>
      <c r="AB148" s="71"/>
      <c r="AC148" s="71"/>
      <c r="AD148" s="71"/>
      <c r="AE148" s="71"/>
      <c r="AF148" s="71"/>
      <c r="AG148" s="71"/>
      <c r="AH148" s="71"/>
    </row>
    <row r="149" spans="1:34" s="64" customFormat="1" x14ac:dyDescent="0.2">
      <c r="A149" s="7" t="str">
        <f t="shared" si="42"/>
        <v>03.05.2033 - 02.06.2033</v>
      </c>
      <c r="B149" s="72">
        <f t="shared" si="38"/>
        <v>137</v>
      </c>
      <c r="C149" s="73">
        <f t="shared" si="49"/>
        <v>2966425.3362619109</v>
      </c>
      <c r="D149" s="73">
        <f t="shared" si="39"/>
        <v>14337.722458599237</v>
      </c>
      <c r="E149" s="73">
        <f t="shared" si="52"/>
        <v>7372.1399500948428</v>
      </c>
      <c r="F149" s="142">
        <f t="shared" si="50"/>
        <v>21709.86240869408</v>
      </c>
      <c r="G149" s="152"/>
      <c r="H149" s="153"/>
      <c r="I149" s="73">
        <f t="shared" si="43"/>
        <v>21709.86240869408</v>
      </c>
      <c r="J149" s="76"/>
      <c r="K149" s="4"/>
      <c r="L149" s="5"/>
      <c r="M149" s="6"/>
      <c r="N149" s="63" t="str">
        <f t="shared" si="40"/>
        <v/>
      </c>
      <c r="O149" s="8"/>
      <c r="P149" s="64">
        <f t="shared" si="41"/>
        <v>0</v>
      </c>
      <c r="Q149" s="64">
        <f t="shared" si="44"/>
        <v>2</v>
      </c>
      <c r="R149" s="65">
        <f t="shared" si="51"/>
        <v>224</v>
      </c>
      <c r="S149" s="77">
        <f t="shared" si="53"/>
        <v>4.8333333333333336E-3</v>
      </c>
      <c r="T149" s="67"/>
      <c r="U149" s="68">
        <f t="shared" si="36"/>
        <v>3700000</v>
      </c>
      <c r="V149" s="69">
        <f t="shared" si="37"/>
        <v>360</v>
      </c>
      <c r="W149" s="69"/>
      <c r="X149" s="70">
        <f t="shared" si="45"/>
        <v>48702</v>
      </c>
      <c r="Y149" s="70">
        <f t="shared" si="46"/>
        <v>48732</v>
      </c>
      <c r="Z149" s="71" t="str">
        <f t="shared" si="47"/>
        <v>03.05.2033</v>
      </c>
      <c r="AA149" s="71" t="str">
        <f t="shared" si="48"/>
        <v>02.06.2033</v>
      </c>
      <c r="AB149" s="71"/>
      <c r="AC149" s="71"/>
      <c r="AD149" s="71"/>
      <c r="AE149" s="71"/>
      <c r="AF149" s="71"/>
      <c r="AG149" s="71"/>
      <c r="AH149" s="71"/>
    </row>
    <row r="150" spans="1:34" s="64" customFormat="1" x14ac:dyDescent="0.2">
      <c r="A150" s="7" t="str">
        <f t="shared" si="42"/>
        <v>03.06.2033 - 02.07.2033</v>
      </c>
      <c r="B150" s="72">
        <f t="shared" si="38"/>
        <v>138</v>
      </c>
      <c r="C150" s="73">
        <f t="shared" si="49"/>
        <v>2959053.1963118161</v>
      </c>
      <c r="D150" s="73">
        <f t="shared" si="39"/>
        <v>14302.090448840445</v>
      </c>
      <c r="E150" s="73">
        <f t="shared" si="52"/>
        <v>7407.7719598536351</v>
      </c>
      <c r="F150" s="142">
        <f t="shared" si="50"/>
        <v>21709.86240869408</v>
      </c>
      <c r="G150" s="152"/>
      <c r="H150" s="153"/>
      <c r="I150" s="73">
        <f t="shared" si="43"/>
        <v>21709.86240869408</v>
      </c>
      <c r="J150" s="76"/>
      <c r="K150" s="4"/>
      <c r="L150" s="5"/>
      <c r="M150" s="6"/>
      <c r="N150" s="63" t="str">
        <f t="shared" si="40"/>
        <v/>
      </c>
      <c r="O150" s="8"/>
      <c r="P150" s="64">
        <f t="shared" si="41"/>
        <v>0</v>
      </c>
      <c r="Q150" s="64">
        <f t="shared" si="44"/>
        <v>2</v>
      </c>
      <c r="R150" s="65">
        <f t="shared" si="51"/>
        <v>223</v>
      </c>
      <c r="S150" s="77">
        <f t="shared" si="53"/>
        <v>4.8333333333333336E-3</v>
      </c>
      <c r="T150" s="67"/>
      <c r="U150" s="68">
        <f t="shared" si="36"/>
        <v>3700000</v>
      </c>
      <c r="V150" s="69">
        <f t="shared" si="37"/>
        <v>360</v>
      </c>
      <c r="W150" s="69"/>
      <c r="X150" s="70">
        <f t="shared" si="45"/>
        <v>48733</v>
      </c>
      <c r="Y150" s="70">
        <f t="shared" si="46"/>
        <v>48762</v>
      </c>
      <c r="Z150" s="71" t="str">
        <f t="shared" si="47"/>
        <v>03.06.2033</v>
      </c>
      <c r="AA150" s="71" t="str">
        <f t="shared" si="48"/>
        <v>02.07.2033</v>
      </c>
      <c r="AB150" s="71"/>
      <c r="AC150" s="71"/>
      <c r="AD150" s="71"/>
      <c r="AE150" s="71"/>
      <c r="AF150" s="71"/>
      <c r="AG150" s="71"/>
      <c r="AH150" s="71"/>
    </row>
    <row r="151" spans="1:34" s="64" customFormat="1" x14ac:dyDescent="0.2">
      <c r="A151" s="7" t="str">
        <f t="shared" si="42"/>
        <v>03.07.2033 - 02.08.2033</v>
      </c>
      <c r="B151" s="72">
        <f t="shared" si="38"/>
        <v>139</v>
      </c>
      <c r="C151" s="73">
        <f t="shared" si="49"/>
        <v>2951645.4243519623</v>
      </c>
      <c r="D151" s="73">
        <f t="shared" si="39"/>
        <v>14266.286217701152</v>
      </c>
      <c r="E151" s="73">
        <f t="shared" si="52"/>
        <v>7443.5761909929279</v>
      </c>
      <c r="F151" s="142">
        <f t="shared" si="50"/>
        <v>21709.86240869408</v>
      </c>
      <c r="G151" s="152"/>
      <c r="H151" s="153"/>
      <c r="I151" s="73">
        <f t="shared" si="43"/>
        <v>21709.86240869408</v>
      </c>
      <c r="J151" s="76"/>
      <c r="K151" s="4"/>
      <c r="L151" s="5"/>
      <c r="M151" s="6"/>
      <c r="N151" s="63" t="str">
        <f t="shared" si="40"/>
        <v/>
      </c>
      <c r="O151" s="8"/>
      <c r="P151" s="64">
        <f t="shared" si="41"/>
        <v>0</v>
      </c>
      <c r="Q151" s="64">
        <f t="shared" si="44"/>
        <v>2</v>
      </c>
      <c r="R151" s="65">
        <f t="shared" si="51"/>
        <v>222</v>
      </c>
      <c r="S151" s="77">
        <f t="shared" si="53"/>
        <v>4.8333333333333336E-3</v>
      </c>
      <c r="T151" s="67"/>
      <c r="U151" s="68">
        <f t="shared" si="36"/>
        <v>3700000</v>
      </c>
      <c r="V151" s="69">
        <f t="shared" si="37"/>
        <v>360</v>
      </c>
      <c r="W151" s="69"/>
      <c r="X151" s="70">
        <f t="shared" si="45"/>
        <v>48763</v>
      </c>
      <c r="Y151" s="70">
        <f t="shared" si="46"/>
        <v>48793</v>
      </c>
      <c r="Z151" s="71" t="str">
        <f t="shared" si="47"/>
        <v>03.07.2033</v>
      </c>
      <c r="AA151" s="71" t="str">
        <f t="shared" si="48"/>
        <v>02.08.2033</v>
      </c>
      <c r="AB151" s="71"/>
      <c r="AC151" s="71"/>
      <c r="AD151" s="71"/>
      <c r="AE151" s="71"/>
      <c r="AF151" s="71"/>
      <c r="AG151" s="71"/>
      <c r="AH151" s="71"/>
    </row>
    <row r="152" spans="1:34" s="64" customFormat="1" x14ac:dyDescent="0.2">
      <c r="A152" s="7" t="str">
        <f t="shared" si="42"/>
        <v>03.08.2033 - 02.09.2033</v>
      </c>
      <c r="B152" s="72">
        <f t="shared" si="38"/>
        <v>140</v>
      </c>
      <c r="C152" s="73">
        <f t="shared" si="49"/>
        <v>2944201.8481609696</v>
      </c>
      <c r="D152" s="73">
        <f t="shared" si="39"/>
        <v>14230.30893277802</v>
      </c>
      <c r="E152" s="73">
        <f t="shared" si="52"/>
        <v>7479.5534759160601</v>
      </c>
      <c r="F152" s="142">
        <f t="shared" si="50"/>
        <v>21709.86240869408</v>
      </c>
      <c r="G152" s="152"/>
      <c r="H152" s="153"/>
      <c r="I152" s="73">
        <f t="shared" si="43"/>
        <v>21709.86240869408</v>
      </c>
      <c r="J152" s="76"/>
      <c r="K152" s="4"/>
      <c r="L152" s="5"/>
      <c r="M152" s="6"/>
      <c r="N152" s="63" t="str">
        <f t="shared" si="40"/>
        <v/>
      </c>
      <c r="O152" s="8"/>
      <c r="P152" s="64">
        <f t="shared" si="41"/>
        <v>0</v>
      </c>
      <c r="Q152" s="64">
        <f t="shared" si="44"/>
        <v>2</v>
      </c>
      <c r="R152" s="65">
        <f t="shared" si="51"/>
        <v>221</v>
      </c>
      <c r="S152" s="77">
        <f t="shared" si="53"/>
        <v>4.8333333333333336E-3</v>
      </c>
      <c r="T152" s="67"/>
      <c r="U152" s="68">
        <f t="shared" si="36"/>
        <v>3700000</v>
      </c>
      <c r="V152" s="69">
        <f t="shared" si="37"/>
        <v>360</v>
      </c>
      <c r="W152" s="69"/>
      <c r="X152" s="70">
        <f t="shared" si="45"/>
        <v>48794</v>
      </c>
      <c r="Y152" s="70">
        <f t="shared" si="46"/>
        <v>48824</v>
      </c>
      <c r="Z152" s="71" t="str">
        <f t="shared" si="47"/>
        <v>03.08.2033</v>
      </c>
      <c r="AA152" s="71" t="str">
        <f t="shared" si="48"/>
        <v>02.09.2033</v>
      </c>
      <c r="AB152" s="71"/>
      <c r="AC152" s="71"/>
      <c r="AD152" s="71"/>
      <c r="AE152" s="71"/>
      <c r="AF152" s="71"/>
      <c r="AG152" s="71"/>
      <c r="AH152" s="71"/>
    </row>
    <row r="153" spans="1:34" s="64" customFormat="1" x14ac:dyDescent="0.2">
      <c r="A153" s="7" t="str">
        <f t="shared" si="42"/>
        <v>03.09.2033 - 02.10.2033</v>
      </c>
      <c r="B153" s="72">
        <f t="shared" si="38"/>
        <v>141</v>
      </c>
      <c r="C153" s="73">
        <f t="shared" si="49"/>
        <v>2936722.2946850536</v>
      </c>
      <c r="D153" s="73">
        <f t="shared" si="39"/>
        <v>14194.157757644427</v>
      </c>
      <c r="E153" s="73">
        <f t="shared" si="52"/>
        <v>7515.704651049653</v>
      </c>
      <c r="F153" s="142">
        <f t="shared" si="50"/>
        <v>21709.86240869408</v>
      </c>
      <c r="G153" s="152"/>
      <c r="H153" s="153"/>
      <c r="I153" s="73">
        <f t="shared" si="43"/>
        <v>21709.86240869408</v>
      </c>
      <c r="J153" s="76"/>
      <c r="K153" s="4"/>
      <c r="L153" s="5"/>
      <c r="M153" s="6"/>
      <c r="N153" s="63" t="str">
        <f t="shared" si="40"/>
        <v/>
      </c>
      <c r="O153" s="8"/>
      <c r="P153" s="64">
        <f t="shared" si="41"/>
        <v>0</v>
      </c>
      <c r="Q153" s="64">
        <f t="shared" si="44"/>
        <v>2</v>
      </c>
      <c r="R153" s="65">
        <f t="shared" si="51"/>
        <v>220</v>
      </c>
      <c r="S153" s="77">
        <f t="shared" si="53"/>
        <v>4.8333333333333336E-3</v>
      </c>
      <c r="T153" s="67"/>
      <c r="U153" s="68">
        <f t="shared" si="36"/>
        <v>3700000</v>
      </c>
      <c r="V153" s="69">
        <f t="shared" si="37"/>
        <v>360</v>
      </c>
      <c r="W153" s="69"/>
      <c r="X153" s="70">
        <f t="shared" si="45"/>
        <v>48825</v>
      </c>
      <c r="Y153" s="70">
        <f t="shared" si="46"/>
        <v>48854</v>
      </c>
      <c r="Z153" s="71" t="str">
        <f t="shared" si="47"/>
        <v>03.09.2033</v>
      </c>
      <c r="AA153" s="71" t="str">
        <f t="shared" si="48"/>
        <v>02.10.2033</v>
      </c>
      <c r="AB153" s="71"/>
      <c r="AC153" s="71"/>
      <c r="AD153" s="71"/>
      <c r="AE153" s="71"/>
      <c r="AF153" s="71"/>
      <c r="AG153" s="71"/>
      <c r="AH153" s="71"/>
    </row>
    <row r="154" spans="1:34" s="64" customFormat="1" x14ac:dyDescent="0.2">
      <c r="A154" s="7" t="str">
        <f t="shared" si="42"/>
        <v>03.10.2033 - 02.11.2033</v>
      </c>
      <c r="B154" s="72">
        <f t="shared" si="38"/>
        <v>142</v>
      </c>
      <c r="C154" s="73">
        <f t="shared" si="49"/>
        <v>2929206.5900340038</v>
      </c>
      <c r="D154" s="73">
        <f t="shared" si="39"/>
        <v>14157.831851831019</v>
      </c>
      <c r="E154" s="73">
        <f t="shared" si="52"/>
        <v>7552.0305568630611</v>
      </c>
      <c r="F154" s="142">
        <f t="shared" si="50"/>
        <v>21709.86240869408</v>
      </c>
      <c r="G154" s="152"/>
      <c r="H154" s="153"/>
      <c r="I154" s="73">
        <f t="shared" si="43"/>
        <v>21709.86240869408</v>
      </c>
      <c r="J154" s="76"/>
      <c r="K154" s="4"/>
      <c r="L154" s="5"/>
      <c r="M154" s="6"/>
      <c r="N154" s="63" t="str">
        <f t="shared" si="40"/>
        <v/>
      </c>
      <c r="O154" s="8"/>
      <c r="P154" s="64">
        <f t="shared" si="41"/>
        <v>0</v>
      </c>
      <c r="Q154" s="64">
        <f t="shared" si="44"/>
        <v>2</v>
      </c>
      <c r="R154" s="65">
        <f t="shared" si="51"/>
        <v>219</v>
      </c>
      <c r="S154" s="77">
        <f t="shared" si="53"/>
        <v>4.8333333333333336E-3</v>
      </c>
      <c r="T154" s="67"/>
      <c r="U154" s="68">
        <f t="shared" ref="U154:U217" si="54">IF(OR(M153=$S$8,J153&gt;0),C154,U153)</f>
        <v>3700000</v>
      </c>
      <c r="V154" s="69">
        <f t="shared" ref="V154:V217" si="55">IF(OR(M153=$S$8,J153&gt;0),R154,V153)</f>
        <v>360</v>
      </c>
      <c r="W154" s="69"/>
      <c r="X154" s="70">
        <f t="shared" si="45"/>
        <v>48855</v>
      </c>
      <c r="Y154" s="70">
        <f t="shared" si="46"/>
        <v>48885</v>
      </c>
      <c r="Z154" s="71" t="str">
        <f t="shared" si="47"/>
        <v>03.10.2033</v>
      </c>
      <c r="AA154" s="71" t="str">
        <f t="shared" si="48"/>
        <v>02.11.2033</v>
      </c>
      <c r="AB154" s="71"/>
      <c r="AC154" s="71"/>
      <c r="AD154" s="71"/>
      <c r="AE154" s="71"/>
      <c r="AF154" s="71"/>
      <c r="AG154" s="71"/>
      <c r="AH154" s="71"/>
    </row>
    <row r="155" spans="1:34" s="64" customFormat="1" x14ac:dyDescent="0.2">
      <c r="A155" s="7" t="str">
        <f t="shared" si="42"/>
        <v>03.11.2033 - 02.12.2033</v>
      </c>
      <c r="B155" s="72">
        <f t="shared" si="38"/>
        <v>143</v>
      </c>
      <c r="C155" s="73">
        <f t="shared" si="49"/>
        <v>2921654.5594771407</v>
      </c>
      <c r="D155" s="73">
        <f t="shared" si="39"/>
        <v>14121.330370806181</v>
      </c>
      <c r="E155" s="73">
        <f t="shared" si="52"/>
        <v>7588.5320378878987</v>
      </c>
      <c r="F155" s="142">
        <f t="shared" si="50"/>
        <v>21709.86240869408</v>
      </c>
      <c r="G155" s="152"/>
      <c r="H155" s="153"/>
      <c r="I155" s="73">
        <f t="shared" si="43"/>
        <v>21709.86240869408</v>
      </c>
      <c r="J155" s="76"/>
      <c r="K155" s="4"/>
      <c r="L155" s="5"/>
      <c r="M155" s="6"/>
      <c r="N155" s="63" t="str">
        <f t="shared" si="40"/>
        <v/>
      </c>
      <c r="O155" s="8"/>
      <c r="P155" s="64">
        <f t="shared" si="41"/>
        <v>0</v>
      </c>
      <c r="Q155" s="64">
        <f t="shared" si="44"/>
        <v>2</v>
      </c>
      <c r="R155" s="65">
        <f t="shared" si="51"/>
        <v>218</v>
      </c>
      <c r="S155" s="77">
        <f t="shared" si="53"/>
        <v>4.8333333333333336E-3</v>
      </c>
      <c r="T155" s="67"/>
      <c r="U155" s="68">
        <f t="shared" si="54"/>
        <v>3700000</v>
      </c>
      <c r="V155" s="69">
        <f t="shared" si="55"/>
        <v>360</v>
      </c>
      <c r="W155" s="69"/>
      <c r="X155" s="70">
        <f t="shared" si="45"/>
        <v>48886</v>
      </c>
      <c r="Y155" s="70">
        <f t="shared" si="46"/>
        <v>48915</v>
      </c>
      <c r="Z155" s="71" t="str">
        <f t="shared" si="47"/>
        <v>03.11.2033</v>
      </c>
      <c r="AA155" s="71" t="str">
        <f t="shared" si="48"/>
        <v>02.12.2033</v>
      </c>
      <c r="AB155" s="71"/>
      <c r="AC155" s="71"/>
      <c r="AD155" s="71"/>
      <c r="AE155" s="71"/>
      <c r="AF155" s="71"/>
      <c r="AG155" s="71"/>
      <c r="AH155" s="71"/>
    </row>
    <row r="156" spans="1:34" s="64" customFormat="1" x14ac:dyDescent="0.2">
      <c r="A156" s="7" t="str">
        <f t="shared" si="42"/>
        <v>03.12.2033 - 02.01.2034</v>
      </c>
      <c r="B156" s="72">
        <f t="shared" si="38"/>
        <v>144</v>
      </c>
      <c r="C156" s="73">
        <f t="shared" si="49"/>
        <v>2914066.0274392529</v>
      </c>
      <c r="D156" s="73">
        <f t="shared" si="39"/>
        <v>14084.652465956389</v>
      </c>
      <c r="E156" s="73">
        <f t="shared" si="52"/>
        <v>7625.2099427376907</v>
      </c>
      <c r="F156" s="142">
        <f t="shared" si="50"/>
        <v>21709.86240869408</v>
      </c>
      <c r="G156" s="152"/>
      <c r="H156" s="153"/>
      <c r="I156" s="73">
        <f t="shared" si="43"/>
        <v>21709.86240869408</v>
      </c>
      <c r="J156" s="76"/>
      <c r="K156" s="4"/>
      <c r="L156" s="5"/>
      <c r="M156" s="6"/>
      <c r="N156" s="63" t="str">
        <f t="shared" si="40"/>
        <v/>
      </c>
      <c r="O156" s="8"/>
      <c r="P156" s="64">
        <f t="shared" si="41"/>
        <v>0</v>
      </c>
      <c r="Q156" s="64">
        <f t="shared" si="44"/>
        <v>2</v>
      </c>
      <c r="R156" s="65">
        <f t="shared" si="51"/>
        <v>217</v>
      </c>
      <c r="S156" s="77">
        <f t="shared" si="53"/>
        <v>4.8333333333333336E-3</v>
      </c>
      <c r="T156" s="67"/>
      <c r="U156" s="68">
        <f t="shared" si="54"/>
        <v>3700000</v>
      </c>
      <c r="V156" s="69">
        <f t="shared" si="55"/>
        <v>360</v>
      </c>
      <c r="W156" s="69"/>
      <c r="X156" s="70">
        <f t="shared" si="45"/>
        <v>48916</v>
      </c>
      <c r="Y156" s="70">
        <f t="shared" si="46"/>
        <v>48946</v>
      </c>
      <c r="Z156" s="71" t="str">
        <f t="shared" si="47"/>
        <v>03.12.2033</v>
      </c>
      <c r="AA156" s="71" t="str">
        <f t="shared" si="48"/>
        <v>02.01.2034</v>
      </c>
      <c r="AB156" s="71"/>
      <c r="AC156" s="71"/>
      <c r="AD156" s="71"/>
      <c r="AE156" s="71"/>
      <c r="AF156" s="71"/>
      <c r="AG156" s="71"/>
      <c r="AH156" s="71"/>
    </row>
    <row r="157" spans="1:34" s="64" customFormat="1" x14ac:dyDescent="0.2">
      <c r="A157" s="7" t="str">
        <f t="shared" si="42"/>
        <v>03.01.2034 - 02.02.2034</v>
      </c>
      <c r="B157" s="72">
        <f t="shared" si="38"/>
        <v>145</v>
      </c>
      <c r="C157" s="73">
        <f t="shared" si="49"/>
        <v>2906440.8174965153</v>
      </c>
      <c r="D157" s="73">
        <f t="shared" si="39"/>
        <v>14047.797284566492</v>
      </c>
      <c r="E157" s="73">
        <f t="shared" si="52"/>
        <v>7662.0651241275882</v>
      </c>
      <c r="F157" s="142">
        <f t="shared" si="50"/>
        <v>21709.86240869408</v>
      </c>
      <c r="G157" s="152"/>
      <c r="H157" s="153"/>
      <c r="I157" s="73">
        <f t="shared" si="43"/>
        <v>21709.86240869408</v>
      </c>
      <c r="J157" s="76"/>
      <c r="K157" s="4"/>
      <c r="L157" s="5"/>
      <c r="M157" s="6"/>
      <c r="N157" s="63" t="str">
        <f t="shared" si="40"/>
        <v/>
      </c>
      <c r="O157" s="8"/>
      <c r="P157" s="64">
        <f t="shared" si="41"/>
        <v>0</v>
      </c>
      <c r="Q157" s="64">
        <f t="shared" si="44"/>
        <v>2</v>
      </c>
      <c r="R157" s="65">
        <f t="shared" si="51"/>
        <v>216</v>
      </c>
      <c r="S157" s="77">
        <f t="shared" si="53"/>
        <v>4.8333333333333336E-3</v>
      </c>
      <c r="T157" s="67"/>
      <c r="U157" s="68">
        <f t="shared" si="54"/>
        <v>3700000</v>
      </c>
      <c r="V157" s="69">
        <f t="shared" si="55"/>
        <v>360</v>
      </c>
      <c r="W157" s="69"/>
      <c r="X157" s="70">
        <f t="shared" si="45"/>
        <v>48947</v>
      </c>
      <c r="Y157" s="70">
        <f t="shared" si="46"/>
        <v>48977</v>
      </c>
      <c r="Z157" s="71" t="str">
        <f t="shared" si="47"/>
        <v>03.01.2034</v>
      </c>
      <c r="AA157" s="71" t="str">
        <f t="shared" si="48"/>
        <v>02.02.2034</v>
      </c>
      <c r="AB157" s="71"/>
      <c r="AC157" s="71"/>
      <c r="AD157" s="71"/>
      <c r="AE157" s="71"/>
      <c r="AF157" s="71"/>
      <c r="AG157" s="71"/>
      <c r="AH157" s="71"/>
    </row>
    <row r="158" spans="1:34" s="64" customFormat="1" x14ac:dyDescent="0.2">
      <c r="A158" s="7" t="str">
        <f t="shared" si="42"/>
        <v>03.02.2034 - 02.03.2034</v>
      </c>
      <c r="B158" s="72">
        <f t="shared" si="38"/>
        <v>146</v>
      </c>
      <c r="C158" s="73">
        <f t="shared" si="49"/>
        <v>2898778.7523723878</v>
      </c>
      <c r="D158" s="73">
        <f t="shared" si="39"/>
        <v>14010.763969799875</v>
      </c>
      <c r="E158" s="73">
        <f t="shared" si="52"/>
        <v>7699.0984388942052</v>
      </c>
      <c r="F158" s="142">
        <f t="shared" si="50"/>
        <v>21709.86240869408</v>
      </c>
      <c r="G158" s="152"/>
      <c r="H158" s="153"/>
      <c r="I158" s="73">
        <f t="shared" si="43"/>
        <v>21709.86240869408</v>
      </c>
      <c r="J158" s="76"/>
      <c r="K158" s="4"/>
      <c r="L158" s="5"/>
      <c r="M158" s="6"/>
      <c r="N158" s="63" t="str">
        <f t="shared" si="40"/>
        <v/>
      </c>
      <c r="O158" s="8"/>
      <c r="P158" s="64">
        <f t="shared" si="41"/>
        <v>0</v>
      </c>
      <c r="Q158" s="64">
        <f t="shared" si="44"/>
        <v>2</v>
      </c>
      <c r="R158" s="65">
        <f t="shared" si="51"/>
        <v>215</v>
      </c>
      <c r="S158" s="77">
        <f t="shared" si="53"/>
        <v>4.8333333333333336E-3</v>
      </c>
      <c r="T158" s="67"/>
      <c r="U158" s="68">
        <f t="shared" si="54"/>
        <v>3700000</v>
      </c>
      <c r="V158" s="69">
        <f t="shared" si="55"/>
        <v>360</v>
      </c>
      <c r="W158" s="69"/>
      <c r="X158" s="70">
        <f t="shared" si="45"/>
        <v>48978</v>
      </c>
      <c r="Y158" s="70">
        <f t="shared" si="46"/>
        <v>49005</v>
      </c>
      <c r="Z158" s="71" t="str">
        <f t="shared" si="47"/>
        <v>03.02.2034</v>
      </c>
      <c r="AA158" s="71" t="str">
        <f t="shared" si="48"/>
        <v>02.03.2034</v>
      </c>
      <c r="AB158" s="71"/>
      <c r="AC158" s="71"/>
      <c r="AD158" s="71"/>
      <c r="AE158" s="71"/>
      <c r="AF158" s="71"/>
      <c r="AG158" s="71"/>
      <c r="AH158" s="71"/>
    </row>
    <row r="159" spans="1:34" s="64" customFormat="1" x14ac:dyDescent="0.2">
      <c r="A159" s="7" t="str">
        <f t="shared" si="42"/>
        <v>03.03.2034 - 02.04.2034</v>
      </c>
      <c r="B159" s="72">
        <f t="shared" si="38"/>
        <v>147</v>
      </c>
      <c r="C159" s="73">
        <f t="shared" si="49"/>
        <v>2891079.6539334934</v>
      </c>
      <c r="D159" s="73">
        <f t="shared" si="39"/>
        <v>13973.551660678551</v>
      </c>
      <c r="E159" s="73">
        <f t="shared" si="52"/>
        <v>7736.3107480155286</v>
      </c>
      <c r="F159" s="142">
        <f t="shared" si="50"/>
        <v>21709.86240869408</v>
      </c>
      <c r="G159" s="152"/>
      <c r="H159" s="153"/>
      <c r="I159" s="73">
        <f t="shared" si="43"/>
        <v>21709.86240869408</v>
      </c>
      <c r="J159" s="76"/>
      <c r="K159" s="4"/>
      <c r="L159" s="5"/>
      <c r="M159" s="6"/>
      <c r="N159" s="63" t="str">
        <f t="shared" si="40"/>
        <v/>
      </c>
      <c r="O159" s="8"/>
      <c r="P159" s="64">
        <f t="shared" si="41"/>
        <v>0</v>
      </c>
      <c r="Q159" s="64">
        <f t="shared" si="44"/>
        <v>2</v>
      </c>
      <c r="R159" s="65">
        <f t="shared" si="51"/>
        <v>214</v>
      </c>
      <c r="S159" s="77">
        <f t="shared" si="53"/>
        <v>4.8333333333333336E-3</v>
      </c>
      <c r="T159" s="67"/>
      <c r="U159" s="68">
        <f t="shared" si="54"/>
        <v>3700000</v>
      </c>
      <c r="V159" s="69">
        <f t="shared" si="55"/>
        <v>360</v>
      </c>
      <c r="W159" s="69"/>
      <c r="X159" s="70">
        <f t="shared" si="45"/>
        <v>49006</v>
      </c>
      <c r="Y159" s="70">
        <f t="shared" si="46"/>
        <v>49036</v>
      </c>
      <c r="Z159" s="71" t="str">
        <f t="shared" si="47"/>
        <v>03.03.2034</v>
      </c>
      <c r="AA159" s="71" t="str">
        <f t="shared" si="48"/>
        <v>02.04.2034</v>
      </c>
      <c r="AB159" s="71"/>
      <c r="AC159" s="71"/>
      <c r="AD159" s="71"/>
      <c r="AE159" s="71"/>
      <c r="AF159" s="71"/>
      <c r="AG159" s="71"/>
      <c r="AH159" s="71"/>
    </row>
    <row r="160" spans="1:34" s="64" customFormat="1" x14ac:dyDescent="0.2">
      <c r="A160" s="7" t="str">
        <f t="shared" si="42"/>
        <v>03.04.2034 - 02.05.2034</v>
      </c>
      <c r="B160" s="72">
        <f t="shared" si="38"/>
        <v>148</v>
      </c>
      <c r="C160" s="73">
        <f t="shared" si="49"/>
        <v>2883343.3431854779</v>
      </c>
      <c r="D160" s="73">
        <f t="shared" si="39"/>
        <v>13936.159492063143</v>
      </c>
      <c r="E160" s="73">
        <f t="shared" si="52"/>
        <v>7773.7029166309367</v>
      </c>
      <c r="F160" s="142">
        <f t="shared" si="50"/>
        <v>21709.86240869408</v>
      </c>
      <c r="G160" s="152"/>
      <c r="H160" s="153"/>
      <c r="I160" s="73">
        <f t="shared" si="43"/>
        <v>21709.86240869408</v>
      </c>
      <c r="J160" s="76"/>
      <c r="K160" s="4"/>
      <c r="L160" s="5"/>
      <c r="M160" s="6"/>
      <c r="N160" s="63" t="str">
        <f t="shared" si="40"/>
        <v/>
      </c>
      <c r="O160" s="8"/>
      <c r="P160" s="64">
        <f t="shared" si="41"/>
        <v>0</v>
      </c>
      <c r="Q160" s="64">
        <f t="shared" si="44"/>
        <v>2</v>
      </c>
      <c r="R160" s="65">
        <f t="shared" si="51"/>
        <v>213</v>
      </c>
      <c r="S160" s="77">
        <f t="shared" si="53"/>
        <v>4.8333333333333336E-3</v>
      </c>
      <c r="T160" s="67"/>
      <c r="U160" s="68">
        <f t="shared" si="54"/>
        <v>3700000</v>
      </c>
      <c r="V160" s="69">
        <f t="shared" si="55"/>
        <v>360</v>
      </c>
      <c r="W160" s="69"/>
      <c r="X160" s="70">
        <f t="shared" si="45"/>
        <v>49037</v>
      </c>
      <c r="Y160" s="70">
        <f t="shared" si="46"/>
        <v>49066</v>
      </c>
      <c r="Z160" s="71" t="str">
        <f t="shared" si="47"/>
        <v>03.04.2034</v>
      </c>
      <c r="AA160" s="71" t="str">
        <f t="shared" si="48"/>
        <v>02.05.2034</v>
      </c>
      <c r="AB160" s="71"/>
      <c r="AC160" s="71"/>
      <c r="AD160" s="71"/>
      <c r="AE160" s="71"/>
      <c r="AF160" s="71"/>
      <c r="AG160" s="71"/>
      <c r="AH160" s="71"/>
    </row>
    <row r="161" spans="1:34" s="64" customFormat="1" x14ac:dyDescent="0.2">
      <c r="A161" s="7" t="str">
        <f t="shared" si="42"/>
        <v>03.05.2034 - 02.06.2034</v>
      </c>
      <c r="B161" s="72">
        <f t="shared" si="38"/>
        <v>149</v>
      </c>
      <c r="C161" s="73">
        <f t="shared" si="49"/>
        <v>2875569.6402688469</v>
      </c>
      <c r="D161" s="73">
        <f t="shared" si="39"/>
        <v>13898.586594632761</v>
      </c>
      <c r="E161" s="73">
        <f t="shared" si="52"/>
        <v>7811.2758140613187</v>
      </c>
      <c r="F161" s="142">
        <f t="shared" si="50"/>
        <v>21709.86240869408</v>
      </c>
      <c r="G161" s="152"/>
      <c r="H161" s="153"/>
      <c r="I161" s="73">
        <f t="shared" si="43"/>
        <v>21709.86240869408</v>
      </c>
      <c r="J161" s="76"/>
      <c r="K161" s="4"/>
      <c r="L161" s="5"/>
      <c r="M161" s="6"/>
      <c r="N161" s="63" t="str">
        <f t="shared" si="40"/>
        <v/>
      </c>
      <c r="O161" s="8"/>
      <c r="P161" s="64">
        <f t="shared" si="41"/>
        <v>0</v>
      </c>
      <c r="Q161" s="64">
        <f t="shared" si="44"/>
        <v>2</v>
      </c>
      <c r="R161" s="65">
        <f t="shared" si="51"/>
        <v>212</v>
      </c>
      <c r="S161" s="77">
        <f t="shared" si="53"/>
        <v>4.8333333333333336E-3</v>
      </c>
      <c r="T161" s="67"/>
      <c r="U161" s="68">
        <f t="shared" si="54"/>
        <v>3700000</v>
      </c>
      <c r="V161" s="69">
        <f t="shared" si="55"/>
        <v>360</v>
      </c>
      <c r="W161" s="69"/>
      <c r="X161" s="70">
        <f t="shared" si="45"/>
        <v>49067</v>
      </c>
      <c r="Y161" s="70">
        <f t="shared" si="46"/>
        <v>49097</v>
      </c>
      <c r="Z161" s="71" t="str">
        <f t="shared" si="47"/>
        <v>03.05.2034</v>
      </c>
      <c r="AA161" s="71" t="str">
        <f t="shared" si="48"/>
        <v>02.06.2034</v>
      </c>
      <c r="AB161" s="71"/>
      <c r="AC161" s="71"/>
      <c r="AD161" s="71"/>
      <c r="AE161" s="71"/>
      <c r="AF161" s="71"/>
      <c r="AG161" s="71"/>
      <c r="AH161" s="71"/>
    </row>
    <row r="162" spans="1:34" s="64" customFormat="1" x14ac:dyDescent="0.2">
      <c r="A162" s="7" t="str">
        <f t="shared" si="42"/>
        <v>03.06.2034 - 02.07.2034</v>
      </c>
      <c r="B162" s="72">
        <f t="shared" si="38"/>
        <v>150</v>
      </c>
      <c r="C162" s="73">
        <f t="shared" si="49"/>
        <v>2867758.3644547854</v>
      </c>
      <c r="D162" s="73">
        <f t="shared" si="39"/>
        <v>13860.832094864796</v>
      </c>
      <c r="E162" s="73">
        <f t="shared" si="52"/>
        <v>7849.0303138292838</v>
      </c>
      <c r="F162" s="142">
        <f t="shared" si="50"/>
        <v>21709.86240869408</v>
      </c>
      <c r="G162" s="152"/>
      <c r="H162" s="153"/>
      <c r="I162" s="73">
        <f t="shared" si="43"/>
        <v>21709.86240869408</v>
      </c>
      <c r="J162" s="76"/>
      <c r="K162" s="4"/>
      <c r="L162" s="5"/>
      <c r="M162" s="6"/>
      <c r="N162" s="63" t="str">
        <f t="shared" si="40"/>
        <v/>
      </c>
      <c r="O162" s="8"/>
      <c r="P162" s="64">
        <f t="shared" si="41"/>
        <v>0</v>
      </c>
      <c r="Q162" s="64">
        <f t="shared" si="44"/>
        <v>2</v>
      </c>
      <c r="R162" s="65">
        <f t="shared" si="51"/>
        <v>211</v>
      </c>
      <c r="S162" s="77">
        <f t="shared" si="53"/>
        <v>4.8333333333333336E-3</v>
      </c>
      <c r="T162" s="67"/>
      <c r="U162" s="68">
        <f t="shared" si="54"/>
        <v>3700000</v>
      </c>
      <c r="V162" s="69">
        <f t="shared" si="55"/>
        <v>360</v>
      </c>
      <c r="W162" s="69"/>
      <c r="X162" s="70">
        <f t="shared" si="45"/>
        <v>49098</v>
      </c>
      <c r="Y162" s="70">
        <f t="shared" si="46"/>
        <v>49127</v>
      </c>
      <c r="Z162" s="71" t="str">
        <f t="shared" si="47"/>
        <v>03.06.2034</v>
      </c>
      <c r="AA162" s="71" t="str">
        <f t="shared" si="48"/>
        <v>02.07.2034</v>
      </c>
      <c r="AB162" s="71"/>
      <c r="AC162" s="71"/>
      <c r="AD162" s="71"/>
      <c r="AE162" s="71"/>
      <c r="AF162" s="71"/>
      <c r="AG162" s="71"/>
      <c r="AH162" s="71"/>
    </row>
    <row r="163" spans="1:34" s="64" customFormat="1" x14ac:dyDescent="0.2">
      <c r="A163" s="7" t="str">
        <f t="shared" si="42"/>
        <v>03.07.2034 - 02.08.2034</v>
      </c>
      <c r="B163" s="72">
        <f t="shared" si="38"/>
        <v>151</v>
      </c>
      <c r="C163" s="73">
        <f t="shared" si="49"/>
        <v>2859909.3341409559</v>
      </c>
      <c r="D163" s="73">
        <f t="shared" si="39"/>
        <v>13822.89511501462</v>
      </c>
      <c r="E163" s="73">
        <f t="shared" si="52"/>
        <v>7886.9672936794595</v>
      </c>
      <c r="F163" s="142">
        <f t="shared" si="50"/>
        <v>21709.86240869408</v>
      </c>
      <c r="G163" s="152"/>
      <c r="H163" s="153"/>
      <c r="I163" s="73">
        <f t="shared" si="43"/>
        <v>21709.86240869408</v>
      </c>
      <c r="J163" s="76"/>
      <c r="K163" s="4"/>
      <c r="L163" s="5"/>
      <c r="M163" s="6"/>
      <c r="N163" s="63" t="str">
        <f t="shared" si="40"/>
        <v/>
      </c>
      <c r="O163" s="8"/>
      <c r="P163" s="64">
        <f t="shared" si="41"/>
        <v>0</v>
      </c>
      <c r="Q163" s="64">
        <f t="shared" si="44"/>
        <v>2</v>
      </c>
      <c r="R163" s="65">
        <f t="shared" si="51"/>
        <v>210</v>
      </c>
      <c r="S163" s="77">
        <f t="shared" si="53"/>
        <v>4.8333333333333336E-3</v>
      </c>
      <c r="T163" s="67"/>
      <c r="U163" s="68">
        <f t="shared" si="54"/>
        <v>3700000</v>
      </c>
      <c r="V163" s="69">
        <f t="shared" si="55"/>
        <v>360</v>
      </c>
      <c r="W163" s="69"/>
      <c r="X163" s="70">
        <f t="shared" si="45"/>
        <v>49128</v>
      </c>
      <c r="Y163" s="70">
        <f t="shared" si="46"/>
        <v>49158</v>
      </c>
      <c r="Z163" s="71" t="str">
        <f t="shared" si="47"/>
        <v>03.07.2034</v>
      </c>
      <c r="AA163" s="71" t="str">
        <f t="shared" si="48"/>
        <v>02.08.2034</v>
      </c>
      <c r="AB163" s="71"/>
      <c r="AC163" s="71"/>
      <c r="AD163" s="71"/>
      <c r="AE163" s="71"/>
      <c r="AF163" s="71"/>
      <c r="AG163" s="71"/>
      <c r="AH163" s="71"/>
    </row>
    <row r="164" spans="1:34" s="64" customFormat="1" x14ac:dyDescent="0.2">
      <c r="A164" s="7" t="str">
        <f t="shared" si="42"/>
        <v>03.08.2034 - 02.09.2034</v>
      </c>
      <c r="B164" s="72">
        <f t="shared" si="38"/>
        <v>152</v>
      </c>
      <c r="C164" s="73">
        <f t="shared" si="49"/>
        <v>2852022.3668472767</v>
      </c>
      <c r="D164" s="73">
        <f t="shared" si="39"/>
        <v>13784.774773095171</v>
      </c>
      <c r="E164" s="73">
        <f t="shared" si="52"/>
        <v>7925.0876355989094</v>
      </c>
      <c r="F164" s="142">
        <f t="shared" si="50"/>
        <v>21709.86240869408</v>
      </c>
      <c r="G164" s="152"/>
      <c r="H164" s="153"/>
      <c r="I164" s="73">
        <f t="shared" si="43"/>
        <v>21709.86240869408</v>
      </c>
      <c r="J164" s="76"/>
      <c r="K164" s="4"/>
      <c r="L164" s="5"/>
      <c r="M164" s="6"/>
      <c r="N164" s="63" t="str">
        <f t="shared" si="40"/>
        <v/>
      </c>
      <c r="O164" s="8"/>
      <c r="P164" s="64">
        <f t="shared" si="41"/>
        <v>0</v>
      </c>
      <c r="Q164" s="64">
        <f t="shared" si="44"/>
        <v>2</v>
      </c>
      <c r="R164" s="65">
        <f t="shared" si="51"/>
        <v>209</v>
      </c>
      <c r="S164" s="77">
        <f t="shared" si="53"/>
        <v>4.8333333333333336E-3</v>
      </c>
      <c r="T164" s="67"/>
      <c r="U164" s="68">
        <f t="shared" si="54"/>
        <v>3700000</v>
      </c>
      <c r="V164" s="69">
        <f t="shared" si="55"/>
        <v>360</v>
      </c>
      <c r="W164" s="69"/>
      <c r="X164" s="70">
        <f t="shared" si="45"/>
        <v>49159</v>
      </c>
      <c r="Y164" s="70">
        <f t="shared" si="46"/>
        <v>49189</v>
      </c>
      <c r="Z164" s="71" t="str">
        <f t="shared" si="47"/>
        <v>03.08.2034</v>
      </c>
      <c r="AA164" s="71" t="str">
        <f t="shared" si="48"/>
        <v>02.09.2034</v>
      </c>
      <c r="AB164" s="71"/>
      <c r="AC164" s="71"/>
      <c r="AD164" s="71"/>
      <c r="AE164" s="71"/>
      <c r="AF164" s="71"/>
      <c r="AG164" s="71"/>
      <c r="AH164" s="71"/>
    </row>
    <row r="165" spans="1:34" s="64" customFormat="1" x14ac:dyDescent="0.2">
      <c r="A165" s="7" t="str">
        <f t="shared" si="42"/>
        <v>03.09.2034 - 02.10.2034</v>
      </c>
      <c r="B165" s="72">
        <f t="shared" si="38"/>
        <v>153</v>
      </c>
      <c r="C165" s="73">
        <f t="shared" si="49"/>
        <v>2844097.2792116776</v>
      </c>
      <c r="D165" s="73">
        <f t="shared" si="39"/>
        <v>13746.470182856443</v>
      </c>
      <c r="E165" s="73">
        <f t="shared" si="52"/>
        <v>7963.3922258376369</v>
      </c>
      <c r="F165" s="142">
        <f t="shared" si="50"/>
        <v>21709.86240869408</v>
      </c>
      <c r="G165" s="152"/>
      <c r="H165" s="153"/>
      <c r="I165" s="73">
        <f t="shared" si="43"/>
        <v>21709.86240869408</v>
      </c>
      <c r="J165" s="76"/>
      <c r="K165" s="4"/>
      <c r="L165" s="5"/>
      <c r="M165" s="6"/>
      <c r="N165" s="63" t="str">
        <f t="shared" si="40"/>
        <v/>
      </c>
      <c r="O165" s="8"/>
      <c r="P165" s="64">
        <f t="shared" si="41"/>
        <v>0</v>
      </c>
      <c r="Q165" s="64">
        <f t="shared" si="44"/>
        <v>2</v>
      </c>
      <c r="R165" s="65">
        <f t="shared" si="51"/>
        <v>208</v>
      </c>
      <c r="S165" s="77">
        <f t="shared" si="53"/>
        <v>4.8333333333333336E-3</v>
      </c>
      <c r="T165" s="67"/>
      <c r="U165" s="68">
        <f t="shared" si="54"/>
        <v>3700000</v>
      </c>
      <c r="V165" s="69">
        <f t="shared" si="55"/>
        <v>360</v>
      </c>
      <c r="W165" s="69"/>
      <c r="X165" s="70">
        <f t="shared" si="45"/>
        <v>49190</v>
      </c>
      <c r="Y165" s="70">
        <f t="shared" si="46"/>
        <v>49219</v>
      </c>
      <c r="Z165" s="71" t="str">
        <f t="shared" si="47"/>
        <v>03.09.2034</v>
      </c>
      <c r="AA165" s="71" t="str">
        <f t="shared" si="48"/>
        <v>02.10.2034</v>
      </c>
      <c r="AB165" s="71"/>
      <c r="AC165" s="71"/>
      <c r="AD165" s="71"/>
      <c r="AE165" s="71"/>
      <c r="AF165" s="71"/>
      <c r="AG165" s="71"/>
      <c r="AH165" s="71"/>
    </row>
    <row r="166" spans="1:34" s="64" customFormat="1" x14ac:dyDescent="0.2">
      <c r="A166" s="7" t="str">
        <f t="shared" si="42"/>
        <v>03.10.2034 - 02.11.2034</v>
      </c>
      <c r="B166" s="72">
        <f t="shared" si="38"/>
        <v>154</v>
      </c>
      <c r="C166" s="73">
        <f t="shared" si="49"/>
        <v>2836133.8869858398</v>
      </c>
      <c r="D166" s="73">
        <f t="shared" si="39"/>
        <v>13707.980453764892</v>
      </c>
      <c r="E166" s="73">
        <f t="shared" si="52"/>
        <v>8001.8819549291875</v>
      </c>
      <c r="F166" s="142">
        <f t="shared" si="50"/>
        <v>21709.86240869408</v>
      </c>
      <c r="G166" s="152"/>
      <c r="H166" s="153"/>
      <c r="I166" s="73">
        <f t="shared" si="43"/>
        <v>21709.86240869408</v>
      </c>
      <c r="J166" s="76"/>
      <c r="K166" s="4"/>
      <c r="L166" s="5"/>
      <c r="M166" s="6"/>
      <c r="N166" s="63" t="str">
        <f t="shared" si="40"/>
        <v/>
      </c>
      <c r="O166" s="8"/>
      <c r="P166" s="64">
        <f t="shared" si="41"/>
        <v>0</v>
      </c>
      <c r="Q166" s="64">
        <f t="shared" si="44"/>
        <v>2</v>
      </c>
      <c r="R166" s="65">
        <f t="shared" si="51"/>
        <v>207</v>
      </c>
      <c r="S166" s="77">
        <f t="shared" si="53"/>
        <v>4.8333333333333336E-3</v>
      </c>
      <c r="T166" s="67"/>
      <c r="U166" s="68">
        <f t="shared" si="54"/>
        <v>3700000</v>
      </c>
      <c r="V166" s="69">
        <f t="shared" si="55"/>
        <v>360</v>
      </c>
      <c r="W166" s="69"/>
      <c r="X166" s="70">
        <f t="shared" si="45"/>
        <v>49220</v>
      </c>
      <c r="Y166" s="70">
        <f t="shared" si="46"/>
        <v>49250</v>
      </c>
      <c r="Z166" s="71" t="str">
        <f t="shared" si="47"/>
        <v>03.10.2034</v>
      </c>
      <c r="AA166" s="71" t="str">
        <f t="shared" si="48"/>
        <v>02.11.2034</v>
      </c>
      <c r="AB166" s="71"/>
      <c r="AC166" s="71"/>
      <c r="AD166" s="71"/>
      <c r="AE166" s="71"/>
      <c r="AF166" s="71"/>
      <c r="AG166" s="71"/>
      <c r="AH166" s="71"/>
    </row>
    <row r="167" spans="1:34" s="64" customFormat="1" x14ac:dyDescent="0.2">
      <c r="A167" s="7" t="str">
        <f t="shared" si="42"/>
        <v>03.11.2034 - 02.12.2034</v>
      </c>
      <c r="B167" s="72">
        <f t="shared" si="38"/>
        <v>155</v>
      </c>
      <c r="C167" s="73">
        <f t="shared" si="49"/>
        <v>2828132.0050309105</v>
      </c>
      <c r="D167" s="73">
        <f t="shared" si="39"/>
        <v>13669.304690982735</v>
      </c>
      <c r="E167" s="73">
        <f t="shared" si="52"/>
        <v>8040.5577177113446</v>
      </c>
      <c r="F167" s="142">
        <f t="shared" si="50"/>
        <v>21709.86240869408</v>
      </c>
      <c r="G167" s="152"/>
      <c r="H167" s="153"/>
      <c r="I167" s="73">
        <f t="shared" si="43"/>
        <v>21709.86240869408</v>
      </c>
      <c r="J167" s="76"/>
      <c r="K167" s="4"/>
      <c r="L167" s="5"/>
      <c r="M167" s="6"/>
      <c r="N167" s="63" t="str">
        <f t="shared" si="40"/>
        <v/>
      </c>
      <c r="O167" s="8"/>
      <c r="P167" s="64">
        <f t="shared" si="41"/>
        <v>0</v>
      </c>
      <c r="Q167" s="64">
        <f t="shared" si="44"/>
        <v>2</v>
      </c>
      <c r="R167" s="65">
        <f t="shared" si="51"/>
        <v>206</v>
      </c>
      <c r="S167" s="77">
        <f t="shared" si="53"/>
        <v>4.8333333333333336E-3</v>
      </c>
      <c r="T167" s="67"/>
      <c r="U167" s="68">
        <f t="shared" si="54"/>
        <v>3700000</v>
      </c>
      <c r="V167" s="69">
        <f t="shared" si="55"/>
        <v>360</v>
      </c>
      <c r="W167" s="69"/>
      <c r="X167" s="70">
        <f t="shared" si="45"/>
        <v>49251</v>
      </c>
      <c r="Y167" s="70">
        <f t="shared" si="46"/>
        <v>49280</v>
      </c>
      <c r="Z167" s="71" t="str">
        <f t="shared" si="47"/>
        <v>03.11.2034</v>
      </c>
      <c r="AA167" s="71" t="str">
        <f t="shared" si="48"/>
        <v>02.12.2034</v>
      </c>
      <c r="AB167" s="71"/>
      <c r="AC167" s="71"/>
      <c r="AD167" s="71"/>
      <c r="AE167" s="71"/>
      <c r="AF167" s="71"/>
      <c r="AG167" s="71"/>
      <c r="AH167" s="71"/>
    </row>
    <row r="168" spans="1:34" s="64" customFormat="1" x14ac:dyDescent="0.2">
      <c r="A168" s="7" t="str">
        <f t="shared" si="42"/>
        <v>03.12.2034 - 02.01.2035</v>
      </c>
      <c r="B168" s="72">
        <f t="shared" si="38"/>
        <v>156</v>
      </c>
      <c r="C168" s="73">
        <f t="shared" si="49"/>
        <v>2820091.4473131993</v>
      </c>
      <c r="D168" s="73">
        <f t="shared" si="39"/>
        <v>13630.44199534713</v>
      </c>
      <c r="E168" s="73">
        <f t="shared" si="52"/>
        <v>8079.4204133469502</v>
      </c>
      <c r="F168" s="142">
        <f t="shared" si="50"/>
        <v>21709.86240869408</v>
      </c>
      <c r="G168" s="152"/>
      <c r="H168" s="153"/>
      <c r="I168" s="73">
        <f t="shared" si="43"/>
        <v>21709.86240869408</v>
      </c>
      <c r="J168" s="76"/>
      <c r="K168" s="4"/>
      <c r="L168" s="5"/>
      <c r="M168" s="6"/>
      <c r="N168" s="63" t="str">
        <f t="shared" si="40"/>
        <v/>
      </c>
      <c r="O168" s="8"/>
      <c r="P168" s="64">
        <f t="shared" si="41"/>
        <v>0</v>
      </c>
      <c r="Q168" s="64">
        <f t="shared" si="44"/>
        <v>2</v>
      </c>
      <c r="R168" s="65">
        <f t="shared" si="51"/>
        <v>205</v>
      </c>
      <c r="S168" s="77">
        <f t="shared" si="53"/>
        <v>4.8333333333333336E-3</v>
      </c>
      <c r="T168" s="67"/>
      <c r="U168" s="68">
        <f t="shared" si="54"/>
        <v>3700000</v>
      </c>
      <c r="V168" s="69">
        <f t="shared" si="55"/>
        <v>360</v>
      </c>
      <c r="W168" s="69"/>
      <c r="X168" s="70">
        <f t="shared" si="45"/>
        <v>49281</v>
      </c>
      <c r="Y168" s="70">
        <f t="shared" si="46"/>
        <v>49311</v>
      </c>
      <c r="Z168" s="71" t="str">
        <f t="shared" si="47"/>
        <v>03.12.2034</v>
      </c>
      <c r="AA168" s="71" t="str">
        <f t="shared" si="48"/>
        <v>02.01.2035</v>
      </c>
      <c r="AB168" s="71"/>
      <c r="AC168" s="71"/>
      <c r="AD168" s="71"/>
      <c r="AE168" s="71"/>
      <c r="AF168" s="71"/>
      <c r="AG168" s="71"/>
      <c r="AH168" s="71"/>
    </row>
    <row r="169" spans="1:34" s="64" customFormat="1" x14ac:dyDescent="0.2">
      <c r="A169" s="7" t="str">
        <f t="shared" si="42"/>
        <v>03.01.2035 - 02.02.2035</v>
      </c>
      <c r="B169" s="72">
        <f t="shared" si="38"/>
        <v>157</v>
      </c>
      <c r="C169" s="73">
        <f t="shared" si="49"/>
        <v>2812012.0268998523</v>
      </c>
      <c r="D169" s="73">
        <f t="shared" si="39"/>
        <v>13591.391463349288</v>
      </c>
      <c r="E169" s="73">
        <f t="shared" si="52"/>
        <v>8118.4709453447922</v>
      </c>
      <c r="F169" s="142">
        <f t="shared" si="50"/>
        <v>21709.86240869408</v>
      </c>
      <c r="G169" s="152"/>
      <c r="H169" s="153"/>
      <c r="I169" s="73">
        <f t="shared" si="43"/>
        <v>21709.86240869408</v>
      </c>
      <c r="J169" s="76"/>
      <c r="K169" s="4"/>
      <c r="L169" s="5"/>
      <c r="M169" s="6"/>
      <c r="N169" s="63" t="str">
        <f t="shared" si="40"/>
        <v/>
      </c>
      <c r="O169" s="8"/>
      <c r="P169" s="64">
        <f t="shared" si="41"/>
        <v>0</v>
      </c>
      <c r="Q169" s="64">
        <f t="shared" si="44"/>
        <v>2</v>
      </c>
      <c r="R169" s="65">
        <f t="shared" si="51"/>
        <v>204</v>
      </c>
      <c r="S169" s="77">
        <f t="shared" si="53"/>
        <v>4.8333333333333336E-3</v>
      </c>
      <c r="T169" s="67"/>
      <c r="U169" s="68">
        <f t="shared" si="54"/>
        <v>3700000</v>
      </c>
      <c r="V169" s="69">
        <f t="shared" si="55"/>
        <v>360</v>
      </c>
      <c r="W169" s="69"/>
      <c r="X169" s="70">
        <f t="shared" si="45"/>
        <v>49312</v>
      </c>
      <c r="Y169" s="70">
        <f t="shared" si="46"/>
        <v>49342</v>
      </c>
      <c r="Z169" s="71" t="str">
        <f t="shared" si="47"/>
        <v>03.01.2035</v>
      </c>
      <c r="AA169" s="71" t="str">
        <f t="shared" si="48"/>
        <v>02.02.2035</v>
      </c>
      <c r="AB169" s="71"/>
      <c r="AC169" s="71"/>
      <c r="AD169" s="71"/>
      <c r="AE169" s="71"/>
      <c r="AF169" s="71"/>
      <c r="AG169" s="71"/>
      <c r="AH169" s="71"/>
    </row>
    <row r="170" spans="1:34" s="64" customFormat="1" x14ac:dyDescent="0.2">
      <c r="A170" s="7" t="str">
        <f t="shared" si="42"/>
        <v>03.02.2035 - 02.03.2035</v>
      </c>
      <c r="B170" s="72">
        <f t="shared" si="38"/>
        <v>158</v>
      </c>
      <c r="C170" s="73">
        <f t="shared" si="49"/>
        <v>2803893.5559545076</v>
      </c>
      <c r="D170" s="73">
        <f t="shared" si="39"/>
        <v>13552.152187113454</v>
      </c>
      <c r="E170" s="73">
        <f t="shared" si="52"/>
        <v>8157.7102215806262</v>
      </c>
      <c r="F170" s="142">
        <f t="shared" si="50"/>
        <v>21709.86240869408</v>
      </c>
      <c r="G170" s="152"/>
      <c r="H170" s="153"/>
      <c r="I170" s="73">
        <f t="shared" si="43"/>
        <v>21709.86240869408</v>
      </c>
      <c r="J170" s="76"/>
      <c r="K170" s="4"/>
      <c r="L170" s="5"/>
      <c r="M170" s="6"/>
      <c r="N170" s="63" t="str">
        <f t="shared" si="40"/>
        <v/>
      </c>
      <c r="O170" s="8"/>
      <c r="P170" s="64">
        <f t="shared" si="41"/>
        <v>0</v>
      </c>
      <c r="Q170" s="64">
        <f t="shared" si="44"/>
        <v>2</v>
      </c>
      <c r="R170" s="65">
        <f t="shared" si="51"/>
        <v>203</v>
      </c>
      <c r="S170" s="77">
        <f t="shared" si="53"/>
        <v>4.8333333333333336E-3</v>
      </c>
      <c r="T170" s="67"/>
      <c r="U170" s="68">
        <f t="shared" si="54"/>
        <v>3700000</v>
      </c>
      <c r="V170" s="69">
        <f t="shared" si="55"/>
        <v>360</v>
      </c>
      <c r="W170" s="69"/>
      <c r="X170" s="70">
        <f t="shared" si="45"/>
        <v>49343</v>
      </c>
      <c r="Y170" s="70">
        <f t="shared" si="46"/>
        <v>49370</v>
      </c>
      <c r="Z170" s="71" t="str">
        <f t="shared" si="47"/>
        <v>03.02.2035</v>
      </c>
      <c r="AA170" s="71" t="str">
        <f t="shared" si="48"/>
        <v>02.03.2035</v>
      </c>
      <c r="AB170" s="71"/>
      <c r="AC170" s="71"/>
      <c r="AD170" s="71"/>
      <c r="AE170" s="71"/>
      <c r="AF170" s="71"/>
      <c r="AG170" s="71"/>
      <c r="AH170" s="71"/>
    </row>
    <row r="171" spans="1:34" s="64" customFormat="1" x14ac:dyDescent="0.2">
      <c r="A171" s="7" t="str">
        <f t="shared" si="42"/>
        <v>03.03.2035 - 02.04.2035</v>
      </c>
      <c r="B171" s="72">
        <f t="shared" si="38"/>
        <v>159</v>
      </c>
      <c r="C171" s="73">
        <f t="shared" si="49"/>
        <v>2795735.8457329269</v>
      </c>
      <c r="D171" s="73">
        <f t="shared" si="39"/>
        <v>13512.723254375815</v>
      </c>
      <c r="E171" s="73">
        <f t="shared" si="52"/>
        <v>8197.1391543182654</v>
      </c>
      <c r="F171" s="142">
        <f t="shared" si="50"/>
        <v>21709.86240869408</v>
      </c>
      <c r="G171" s="152"/>
      <c r="H171" s="153"/>
      <c r="I171" s="73">
        <f t="shared" si="43"/>
        <v>21709.86240869408</v>
      </c>
      <c r="J171" s="76"/>
      <c r="K171" s="4"/>
      <c r="L171" s="5"/>
      <c r="M171" s="6"/>
      <c r="N171" s="63" t="str">
        <f t="shared" si="40"/>
        <v/>
      </c>
      <c r="O171" s="8"/>
      <c r="P171" s="64">
        <f t="shared" si="41"/>
        <v>0</v>
      </c>
      <c r="Q171" s="64">
        <f t="shared" si="44"/>
        <v>2</v>
      </c>
      <c r="R171" s="65">
        <f t="shared" si="51"/>
        <v>202</v>
      </c>
      <c r="S171" s="77">
        <f t="shared" si="53"/>
        <v>4.8333333333333336E-3</v>
      </c>
      <c r="T171" s="67"/>
      <c r="U171" s="68">
        <f t="shared" si="54"/>
        <v>3700000</v>
      </c>
      <c r="V171" s="69">
        <f t="shared" si="55"/>
        <v>360</v>
      </c>
      <c r="W171" s="69"/>
      <c r="X171" s="70">
        <f t="shared" si="45"/>
        <v>49371</v>
      </c>
      <c r="Y171" s="70">
        <f t="shared" si="46"/>
        <v>49401</v>
      </c>
      <c r="Z171" s="71" t="str">
        <f t="shared" si="47"/>
        <v>03.03.2035</v>
      </c>
      <c r="AA171" s="71" t="str">
        <f t="shared" si="48"/>
        <v>02.04.2035</v>
      </c>
      <c r="AB171" s="71"/>
      <c r="AC171" s="71"/>
      <c r="AD171" s="71"/>
      <c r="AE171" s="71"/>
      <c r="AF171" s="71"/>
      <c r="AG171" s="71"/>
      <c r="AH171" s="71"/>
    </row>
    <row r="172" spans="1:34" s="64" customFormat="1" x14ac:dyDescent="0.2">
      <c r="A172" s="7" t="str">
        <f t="shared" si="42"/>
        <v>03.04.2035 - 02.05.2035</v>
      </c>
      <c r="B172" s="72">
        <f t="shared" si="38"/>
        <v>160</v>
      </c>
      <c r="C172" s="73">
        <f t="shared" si="49"/>
        <v>2787538.7065786086</v>
      </c>
      <c r="D172" s="73">
        <f t="shared" si="39"/>
        <v>13473.103748463276</v>
      </c>
      <c r="E172" s="73">
        <f t="shared" si="52"/>
        <v>8236.7586602308038</v>
      </c>
      <c r="F172" s="142">
        <f t="shared" si="50"/>
        <v>21709.86240869408</v>
      </c>
      <c r="G172" s="152"/>
      <c r="H172" s="153"/>
      <c r="I172" s="73">
        <f t="shared" si="43"/>
        <v>21709.86240869408</v>
      </c>
      <c r="J172" s="76"/>
      <c r="K172" s="4"/>
      <c r="L172" s="5"/>
      <c r="M172" s="6"/>
      <c r="N172" s="63" t="str">
        <f t="shared" si="40"/>
        <v/>
      </c>
      <c r="O172" s="8"/>
      <c r="P172" s="64">
        <f t="shared" si="41"/>
        <v>0</v>
      </c>
      <c r="Q172" s="64">
        <f t="shared" si="44"/>
        <v>2</v>
      </c>
      <c r="R172" s="65">
        <f t="shared" si="51"/>
        <v>201</v>
      </c>
      <c r="S172" s="77">
        <f t="shared" si="53"/>
        <v>4.8333333333333336E-3</v>
      </c>
      <c r="T172" s="67"/>
      <c r="U172" s="68">
        <f t="shared" si="54"/>
        <v>3700000</v>
      </c>
      <c r="V172" s="69">
        <f t="shared" si="55"/>
        <v>360</v>
      </c>
      <c r="W172" s="69"/>
      <c r="X172" s="70">
        <f t="shared" si="45"/>
        <v>49402</v>
      </c>
      <c r="Y172" s="70">
        <f t="shared" si="46"/>
        <v>49431</v>
      </c>
      <c r="Z172" s="71" t="str">
        <f t="shared" si="47"/>
        <v>03.04.2035</v>
      </c>
      <c r="AA172" s="71" t="str">
        <f t="shared" si="48"/>
        <v>02.05.2035</v>
      </c>
      <c r="AB172" s="71"/>
      <c r="AC172" s="71"/>
      <c r="AD172" s="71"/>
      <c r="AE172" s="71"/>
      <c r="AF172" s="71"/>
      <c r="AG172" s="71"/>
      <c r="AH172" s="71"/>
    </row>
    <row r="173" spans="1:34" s="64" customFormat="1" x14ac:dyDescent="0.2">
      <c r="A173" s="7" t="str">
        <f t="shared" si="42"/>
        <v>03.05.2035 - 02.06.2035</v>
      </c>
      <c r="B173" s="72">
        <f t="shared" si="38"/>
        <v>161</v>
      </c>
      <c r="C173" s="73">
        <f t="shared" si="49"/>
        <v>2779301.9479183778</v>
      </c>
      <c r="D173" s="73">
        <f t="shared" si="39"/>
        <v>13433.292748272161</v>
      </c>
      <c r="E173" s="73">
        <f t="shared" si="52"/>
        <v>8276.5696604219193</v>
      </c>
      <c r="F173" s="142">
        <f t="shared" si="50"/>
        <v>21709.86240869408</v>
      </c>
      <c r="G173" s="152"/>
      <c r="H173" s="153"/>
      <c r="I173" s="73">
        <f t="shared" si="43"/>
        <v>21709.86240869408</v>
      </c>
      <c r="J173" s="76"/>
      <c r="K173" s="4"/>
      <c r="L173" s="5"/>
      <c r="M173" s="6"/>
      <c r="N173" s="63" t="str">
        <f t="shared" si="40"/>
        <v/>
      </c>
      <c r="O173" s="8"/>
      <c r="P173" s="64">
        <f t="shared" si="41"/>
        <v>0</v>
      </c>
      <c r="Q173" s="64">
        <f t="shared" si="44"/>
        <v>2</v>
      </c>
      <c r="R173" s="65">
        <f t="shared" si="51"/>
        <v>200</v>
      </c>
      <c r="S173" s="77">
        <f t="shared" si="53"/>
        <v>4.8333333333333336E-3</v>
      </c>
      <c r="T173" s="67"/>
      <c r="U173" s="68">
        <f t="shared" si="54"/>
        <v>3700000</v>
      </c>
      <c r="V173" s="69">
        <f t="shared" si="55"/>
        <v>360</v>
      </c>
      <c r="W173" s="69"/>
      <c r="X173" s="70">
        <f t="shared" si="45"/>
        <v>49432</v>
      </c>
      <c r="Y173" s="70">
        <f t="shared" si="46"/>
        <v>49462</v>
      </c>
      <c r="Z173" s="71" t="str">
        <f t="shared" si="47"/>
        <v>03.05.2035</v>
      </c>
      <c r="AA173" s="71" t="str">
        <f t="shared" si="48"/>
        <v>02.06.2035</v>
      </c>
      <c r="AB173" s="71"/>
      <c r="AC173" s="71"/>
      <c r="AD173" s="71"/>
      <c r="AE173" s="71"/>
      <c r="AF173" s="71"/>
      <c r="AG173" s="71"/>
      <c r="AH173" s="71"/>
    </row>
    <row r="174" spans="1:34" s="64" customFormat="1" x14ac:dyDescent="0.2">
      <c r="A174" s="7" t="str">
        <f t="shared" si="42"/>
        <v>03.06.2035 - 02.07.2035</v>
      </c>
      <c r="B174" s="72">
        <f t="shared" si="38"/>
        <v>162</v>
      </c>
      <c r="C174" s="73">
        <f t="shared" si="49"/>
        <v>2771025.3782579559</v>
      </c>
      <c r="D174" s="73">
        <f t="shared" si="39"/>
        <v>13393.289328246787</v>
      </c>
      <c r="E174" s="73">
        <f t="shared" si="52"/>
        <v>8316.5730804472933</v>
      </c>
      <c r="F174" s="142">
        <f t="shared" si="50"/>
        <v>21709.86240869408</v>
      </c>
      <c r="G174" s="152"/>
      <c r="H174" s="153"/>
      <c r="I174" s="73">
        <f t="shared" si="43"/>
        <v>21709.86240869408</v>
      </c>
      <c r="J174" s="76"/>
      <c r="K174" s="4"/>
      <c r="L174" s="5"/>
      <c r="M174" s="6"/>
      <c r="N174" s="63" t="str">
        <f t="shared" si="40"/>
        <v/>
      </c>
      <c r="O174" s="8"/>
      <c r="P174" s="64">
        <f t="shared" si="41"/>
        <v>0</v>
      </c>
      <c r="Q174" s="64">
        <f t="shared" si="44"/>
        <v>2</v>
      </c>
      <c r="R174" s="65">
        <f t="shared" si="51"/>
        <v>199</v>
      </c>
      <c r="S174" s="77">
        <f t="shared" si="53"/>
        <v>4.8333333333333336E-3</v>
      </c>
      <c r="T174" s="67"/>
      <c r="U174" s="68">
        <f t="shared" si="54"/>
        <v>3700000</v>
      </c>
      <c r="V174" s="69">
        <f t="shared" si="55"/>
        <v>360</v>
      </c>
      <c r="W174" s="69"/>
      <c r="X174" s="70">
        <f t="shared" si="45"/>
        <v>49463</v>
      </c>
      <c r="Y174" s="70">
        <f t="shared" si="46"/>
        <v>49492</v>
      </c>
      <c r="Z174" s="71" t="str">
        <f t="shared" si="47"/>
        <v>03.06.2035</v>
      </c>
      <c r="AA174" s="71" t="str">
        <f t="shared" si="48"/>
        <v>02.07.2035</v>
      </c>
      <c r="AB174" s="71"/>
      <c r="AC174" s="71"/>
      <c r="AD174" s="71"/>
      <c r="AE174" s="71"/>
      <c r="AF174" s="71"/>
      <c r="AG174" s="71"/>
      <c r="AH174" s="71"/>
    </row>
    <row r="175" spans="1:34" s="64" customFormat="1" x14ac:dyDescent="0.2">
      <c r="A175" s="7" t="str">
        <f t="shared" si="42"/>
        <v>03.07.2035 - 02.08.2035</v>
      </c>
      <c r="B175" s="72">
        <f t="shared" si="38"/>
        <v>163</v>
      </c>
      <c r="C175" s="73">
        <f t="shared" si="49"/>
        <v>2762708.8051775084</v>
      </c>
      <c r="D175" s="73">
        <f t="shared" si="39"/>
        <v>13353.092558357957</v>
      </c>
      <c r="E175" s="73">
        <f t="shared" si="52"/>
        <v>8356.7698503361225</v>
      </c>
      <c r="F175" s="142">
        <f t="shared" si="50"/>
        <v>21709.86240869408</v>
      </c>
      <c r="G175" s="152"/>
      <c r="H175" s="153"/>
      <c r="I175" s="73">
        <f t="shared" si="43"/>
        <v>21709.86240869408</v>
      </c>
      <c r="J175" s="76"/>
      <c r="K175" s="4"/>
      <c r="L175" s="5"/>
      <c r="M175" s="6"/>
      <c r="N175" s="63" t="str">
        <f t="shared" si="40"/>
        <v/>
      </c>
      <c r="O175" s="8"/>
      <c r="P175" s="64">
        <f t="shared" si="41"/>
        <v>0</v>
      </c>
      <c r="Q175" s="64">
        <f t="shared" si="44"/>
        <v>2</v>
      </c>
      <c r="R175" s="65">
        <f t="shared" si="51"/>
        <v>198</v>
      </c>
      <c r="S175" s="77">
        <f t="shared" si="53"/>
        <v>4.8333333333333336E-3</v>
      </c>
      <c r="T175" s="67"/>
      <c r="U175" s="68">
        <f t="shared" si="54"/>
        <v>3700000</v>
      </c>
      <c r="V175" s="69">
        <f t="shared" si="55"/>
        <v>360</v>
      </c>
      <c r="W175" s="69"/>
      <c r="X175" s="70">
        <f t="shared" si="45"/>
        <v>49493</v>
      </c>
      <c r="Y175" s="70">
        <f t="shared" si="46"/>
        <v>49523</v>
      </c>
      <c r="Z175" s="71" t="str">
        <f t="shared" si="47"/>
        <v>03.07.2035</v>
      </c>
      <c r="AA175" s="71" t="str">
        <f t="shared" si="48"/>
        <v>02.08.2035</v>
      </c>
      <c r="AB175" s="71"/>
      <c r="AC175" s="71"/>
      <c r="AD175" s="71"/>
      <c r="AE175" s="71"/>
      <c r="AF175" s="71"/>
      <c r="AG175" s="71"/>
      <c r="AH175" s="71"/>
    </row>
    <row r="176" spans="1:34" s="64" customFormat="1" x14ac:dyDescent="0.2">
      <c r="A176" s="7" t="str">
        <f t="shared" si="42"/>
        <v>03.08.2035 - 02.09.2035</v>
      </c>
      <c r="B176" s="72">
        <f t="shared" si="38"/>
        <v>164</v>
      </c>
      <c r="C176" s="73">
        <f t="shared" si="49"/>
        <v>2754352.0353271724</v>
      </c>
      <c r="D176" s="73">
        <f t="shared" si="39"/>
        <v>13312.701504081333</v>
      </c>
      <c r="E176" s="73">
        <f t="shared" si="52"/>
        <v>8397.1609046127469</v>
      </c>
      <c r="F176" s="142">
        <f t="shared" si="50"/>
        <v>21709.86240869408</v>
      </c>
      <c r="G176" s="152"/>
      <c r="H176" s="153"/>
      <c r="I176" s="73">
        <f t="shared" si="43"/>
        <v>21709.86240869408</v>
      </c>
      <c r="J176" s="76"/>
      <c r="K176" s="4"/>
      <c r="L176" s="5"/>
      <c r="M176" s="6"/>
      <c r="N176" s="63" t="str">
        <f t="shared" si="40"/>
        <v/>
      </c>
      <c r="O176" s="8"/>
      <c r="P176" s="64">
        <f t="shared" si="41"/>
        <v>0</v>
      </c>
      <c r="Q176" s="64">
        <f t="shared" si="44"/>
        <v>2</v>
      </c>
      <c r="R176" s="65">
        <f t="shared" si="51"/>
        <v>197</v>
      </c>
      <c r="S176" s="77">
        <f t="shared" si="53"/>
        <v>4.8333333333333336E-3</v>
      </c>
      <c r="T176" s="67"/>
      <c r="U176" s="68">
        <f t="shared" si="54"/>
        <v>3700000</v>
      </c>
      <c r="V176" s="69">
        <f t="shared" si="55"/>
        <v>360</v>
      </c>
      <c r="W176" s="69"/>
      <c r="X176" s="70">
        <f t="shared" si="45"/>
        <v>49524</v>
      </c>
      <c r="Y176" s="70">
        <f t="shared" si="46"/>
        <v>49554</v>
      </c>
      <c r="Z176" s="71" t="str">
        <f t="shared" si="47"/>
        <v>03.08.2035</v>
      </c>
      <c r="AA176" s="71" t="str">
        <f t="shared" si="48"/>
        <v>02.09.2035</v>
      </c>
      <c r="AB176" s="71"/>
      <c r="AC176" s="71"/>
      <c r="AD176" s="71"/>
      <c r="AE176" s="71"/>
      <c r="AF176" s="71"/>
      <c r="AG176" s="71"/>
      <c r="AH176" s="71"/>
    </row>
    <row r="177" spans="1:34" s="64" customFormat="1" x14ac:dyDescent="0.2">
      <c r="A177" s="7" t="str">
        <f t="shared" si="42"/>
        <v>03.09.2035 - 02.10.2035</v>
      </c>
      <c r="B177" s="72">
        <f t="shared" si="38"/>
        <v>165</v>
      </c>
      <c r="C177" s="73">
        <f t="shared" si="49"/>
        <v>2745954.8744225595</v>
      </c>
      <c r="D177" s="73">
        <f t="shared" si="39"/>
        <v>13272.115226375705</v>
      </c>
      <c r="E177" s="73">
        <f t="shared" si="52"/>
        <v>8437.7471823183751</v>
      </c>
      <c r="F177" s="142">
        <f t="shared" si="50"/>
        <v>21709.86240869408</v>
      </c>
      <c r="G177" s="152"/>
      <c r="H177" s="153"/>
      <c r="I177" s="73">
        <f t="shared" si="43"/>
        <v>21709.86240869408</v>
      </c>
      <c r="J177" s="76"/>
      <c r="K177" s="4"/>
      <c r="L177" s="5"/>
      <c r="M177" s="6"/>
      <c r="N177" s="63" t="str">
        <f t="shared" si="40"/>
        <v/>
      </c>
      <c r="O177" s="8"/>
      <c r="P177" s="64">
        <f t="shared" si="41"/>
        <v>0</v>
      </c>
      <c r="Q177" s="64">
        <f t="shared" si="44"/>
        <v>2</v>
      </c>
      <c r="R177" s="65">
        <f t="shared" si="51"/>
        <v>196</v>
      </c>
      <c r="S177" s="77">
        <f t="shared" si="53"/>
        <v>4.8333333333333336E-3</v>
      </c>
      <c r="T177" s="67"/>
      <c r="U177" s="68">
        <f t="shared" si="54"/>
        <v>3700000</v>
      </c>
      <c r="V177" s="69">
        <f t="shared" si="55"/>
        <v>360</v>
      </c>
      <c r="W177" s="69"/>
      <c r="X177" s="70">
        <f t="shared" si="45"/>
        <v>49555</v>
      </c>
      <c r="Y177" s="70">
        <f t="shared" si="46"/>
        <v>49584</v>
      </c>
      <c r="Z177" s="71" t="str">
        <f t="shared" si="47"/>
        <v>03.09.2035</v>
      </c>
      <c r="AA177" s="71" t="str">
        <f t="shared" si="48"/>
        <v>02.10.2035</v>
      </c>
      <c r="AB177" s="71"/>
      <c r="AC177" s="71"/>
      <c r="AD177" s="71"/>
      <c r="AE177" s="71"/>
      <c r="AF177" s="71"/>
      <c r="AG177" s="71"/>
      <c r="AH177" s="71"/>
    </row>
    <row r="178" spans="1:34" s="64" customFormat="1" x14ac:dyDescent="0.2">
      <c r="A178" s="7" t="str">
        <f t="shared" si="42"/>
        <v>03.10.2035 - 02.11.2035</v>
      </c>
      <c r="B178" s="72">
        <f t="shared" si="38"/>
        <v>166</v>
      </c>
      <c r="C178" s="73">
        <f t="shared" si="49"/>
        <v>2737517.127240241</v>
      </c>
      <c r="D178" s="73">
        <f t="shared" si="39"/>
        <v>13231.332781661165</v>
      </c>
      <c r="E178" s="73">
        <f t="shared" si="52"/>
        <v>8478.5296270329145</v>
      </c>
      <c r="F178" s="142">
        <f t="shared" si="50"/>
        <v>21709.86240869408</v>
      </c>
      <c r="G178" s="152"/>
      <c r="H178" s="153"/>
      <c r="I178" s="73">
        <f t="shared" si="43"/>
        <v>21709.86240869408</v>
      </c>
      <c r="J178" s="76"/>
      <c r="K178" s="4"/>
      <c r="L178" s="5"/>
      <c r="M178" s="6"/>
      <c r="N178" s="63" t="str">
        <f t="shared" si="40"/>
        <v/>
      </c>
      <c r="O178" s="8"/>
      <c r="P178" s="64">
        <f t="shared" si="41"/>
        <v>0</v>
      </c>
      <c r="Q178" s="64">
        <f t="shared" si="44"/>
        <v>2</v>
      </c>
      <c r="R178" s="65">
        <f t="shared" si="51"/>
        <v>195</v>
      </c>
      <c r="S178" s="77">
        <f t="shared" si="53"/>
        <v>4.8333333333333336E-3</v>
      </c>
      <c r="T178" s="67"/>
      <c r="U178" s="68">
        <f t="shared" si="54"/>
        <v>3700000</v>
      </c>
      <c r="V178" s="69">
        <f t="shared" si="55"/>
        <v>360</v>
      </c>
      <c r="W178" s="69"/>
      <c r="X178" s="70">
        <f t="shared" si="45"/>
        <v>49585</v>
      </c>
      <c r="Y178" s="70">
        <f t="shared" si="46"/>
        <v>49615</v>
      </c>
      <c r="Z178" s="71" t="str">
        <f t="shared" si="47"/>
        <v>03.10.2035</v>
      </c>
      <c r="AA178" s="71" t="str">
        <f t="shared" si="48"/>
        <v>02.11.2035</v>
      </c>
      <c r="AB178" s="71"/>
      <c r="AC178" s="71"/>
      <c r="AD178" s="71"/>
      <c r="AE178" s="71"/>
      <c r="AF178" s="71"/>
      <c r="AG178" s="71"/>
      <c r="AH178" s="71"/>
    </row>
    <row r="179" spans="1:34" s="64" customFormat="1" x14ac:dyDescent="0.2">
      <c r="A179" s="7" t="str">
        <f t="shared" si="42"/>
        <v>03.11.2035 - 02.12.2035</v>
      </c>
      <c r="B179" s="72">
        <f t="shared" si="38"/>
        <v>167</v>
      </c>
      <c r="C179" s="73">
        <f t="shared" si="49"/>
        <v>2729038.597613208</v>
      </c>
      <c r="D179" s="73">
        <f t="shared" si="39"/>
        <v>13190.353221797173</v>
      </c>
      <c r="E179" s="73">
        <f t="shared" si="52"/>
        <v>8519.5091868969066</v>
      </c>
      <c r="F179" s="142">
        <f t="shared" si="50"/>
        <v>21709.86240869408</v>
      </c>
      <c r="G179" s="152"/>
      <c r="H179" s="153"/>
      <c r="I179" s="73">
        <f t="shared" si="43"/>
        <v>21709.86240869408</v>
      </c>
      <c r="J179" s="76"/>
      <c r="K179" s="4"/>
      <c r="L179" s="5"/>
      <c r="M179" s="6"/>
      <c r="N179" s="63" t="str">
        <f t="shared" si="40"/>
        <v/>
      </c>
      <c r="O179" s="8"/>
      <c r="P179" s="64">
        <f t="shared" si="41"/>
        <v>0</v>
      </c>
      <c r="Q179" s="64">
        <f t="shared" si="44"/>
        <v>2</v>
      </c>
      <c r="R179" s="65">
        <f t="shared" si="51"/>
        <v>194</v>
      </c>
      <c r="S179" s="77">
        <f t="shared" si="53"/>
        <v>4.8333333333333336E-3</v>
      </c>
      <c r="T179" s="67"/>
      <c r="U179" s="68">
        <f t="shared" si="54"/>
        <v>3700000</v>
      </c>
      <c r="V179" s="69">
        <f t="shared" si="55"/>
        <v>360</v>
      </c>
      <c r="W179" s="69"/>
      <c r="X179" s="70">
        <f t="shared" si="45"/>
        <v>49616</v>
      </c>
      <c r="Y179" s="70">
        <f t="shared" si="46"/>
        <v>49645</v>
      </c>
      <c r="Z179" s="71" t="str">
        <f t="shared" si="47"/>
        <v>03.11.2035</v>
      </c>
      <c r="AA179" s="71" t="str">
        <f t="shared" si="48"/>
        <v>02.12.2035</v>
      </c>
      <c r="AB179" s="71"/>
      <c r="AC179" s="71"/>
      <c r="AD179" s="71"/>
      <c r="AE179" s="71"/>
      <c r="AF179" s="71"/>
      <c r="AG179" s="71"/>
      <c r="AH179" s="71"/>
    </row>
    <row r="180" spans="1:34" s="64" customFormat="1" x14ac:dyDescent="0.2">
      <c r="A180" s="7" t="str">
        <f t="shared" si="42"/>
        <v>03.12.2035 - 02.01.2036</v>
      </c>
      <c r="B180" s="72">
        <f t="shared" si="38"/>
        <v>168</v>
      </c>
      <c r="C180" s="73">
        <f t="shared" si="49"/>
        <v>2720519.088426311</v>
      </c>
      <c r="D180" s="73">
        <f t="shared" si="39"/>
        <v>13149.175594060503</v>
      </c>
      <c r="E180" s="73">
        <f t="shared" si="52"/>
        <v>8560.6868146335764</v>
      </c>
      <c r="F180" s="142">
        <f t="shared" si="50"/>
        <v>21709.86240869408</v>
      </c>
      <c r="G180" s="152"/>
      <c r="H180" s="153"/>
      <c r="I180" s="73">
        <f t="shared" si="43"/>
        <v>21709.86240869408</v>
      </c>
      <c r="J180" s="76"/>
      <c r="K180" s="4"/>
      <c r="L180" s="5"/>
      <c r="M180" s="6"/>
      <c r="N180" s="63" t="str">
        <f t="shared" si="40"/>
        <v/>
      </c>
      <c r="O180" s="8"/>
      <c r="P180" s="64">
        <f t="shared" si="41"/>
        <v>0</v>
      </c>
      <c r="Q180" s="64">
        <f t="shared" si="44"/>
        <v>2</v>
      </c>
      <c r="R180" s="65">
        <f t="shared" si="51"/>
        <v>193</v>
      </c>
      <c r="S180" s="77">
        <f t="shared" si="53"/>
        <v>4.8333333333333336E-3</v>
      </c>
      <c r="T180" s="67"/>
      <c r="U180" s="68">
        <f t="shared" si="54"/>
        <v>3700000</v>
      </c>
      <c r="V180" s="69">
        <f t="shared" si="55"/>
        <v>360</v>
      </c>
      <c r="W180" s="69"/>
      <c r="X180" s="70">
        <f t="shared" si="45"/>
        <v>49646</v>
      </c>
      <c r="Y180" s="70">
        <f t="shared" si="46"/>
        <v>49676</v>
      </c>
      <c r="Z180" s="71" t="str">
        <f t="shared" si="47"/>
        <v>03.12.2035</v>
      </c>
      <c r="AA180" s="71" t="str">
        <f t="shared" si="48"/>
        <v>02.01.2036</v>
      </c>
      <c r="AB180" s="71"/>
      <c r="AC180" s="71"/>
      <c r="AD180" s="71"/>
      <c r="AE180" s="71"/>
      <c r="AF180" s="71"/>
      <c r="AG180" s="71"/>
      <c r="AH180" s="71"/>
    </row>
    <row r="181" spans="1:34" s="64" customFormat="1" x14ac:dyDescent="0.2">
      <c r="A181" s="7" t="str">
        <f t="shared" si="42"/>
        <v>03.01.2036 - 02.02.2036</v>
      </c>
      <c r="B181" s="72">
        <f t="shared" si="38"/>
        <v>169</v>
      </c>
      <c r="C181" s="73">
        <f t="shared" si="49"/>
        <v>2711958.4016116774</v>
      </c>
      <c r="D181" s="73">
        <f t="shared" si="39"/>
        <v>13107.798941123108</v>
      </c>
      <c r="E181" s="73">
        <f t="shared" si="52"/>
        <v>8602.0634675709716</v>
      </c>
      <c r="F181" s="142">
        <f t="shared" si="50"/>
        <v>21709.86240869408</v>
      </c>
      <c r="G181" s="152"/>
      <c r="H181" s="153"/>
      <c r="I181" s="73">
        <f t="shared" si="43"/>
        <v>21709.86240869408</v>
      </c>
      <c r="J181" s="76"/>
      <c r="K181" s="4"/>
      <c r="L181" s="5"/>
      <c r="M181" s="6"/>
      <c r="N181" s="63" t="str">
        <f t="shared" si="40"/>
        <v/>
      </c>
      <c r="O181" s="8"/>
      <c r="P181" s="64">
        <f t="shared" si="41"/>
        <v>0</v>
      </c>
      <c r="Q181" s="64">
        <f t="shared" si="44"/>
        <v>2</v>
      </c>
      <c r="R181" s="65">
        <f t="shared" si="51"/>
        <v>192</v>
      </c>
      <c r="S181" s="77">
        <f t="shared" si="53"/>
        <v>4.8333333333333336E-3</v>
      </c>
      <c r="T181" s="67"/>
      <c r="U181" s="68">
        <f t="shared" si="54"/>
        <v>3700000</v>
      </c>
      <c r="V181" s="69">
        <f t="shared" si="55"/>
        <v>360</v>
      </c>
      <c r="W181" s="69"/>
      <c r="X181" s="70">
        <f t="shared" si="45"/>
        <v>49677</v>
      </c>
      <c r="Y181" s="70">
        <f t="shared" si="46"/>
        <v>49707</v>
      </c>
      <c r="Z181" s="71" t="str">
        <f t="shared" si="47"/>
        <v>03.01.2036</v>
      </c>
      <c r="AA181" s="71" t="str">
        <f t="shared" si="48"/>
        <v>02.02.2036</v>
      </c>
      <c r="AB181" s="71"/>
      <c r="AC181" s="71"/>
      <c r="AD181" s="71"/>
      <c r="AE181" s="71"/>
      <c r="AF181" s="71"/>
      <c r="AG181" s="71"/>
      <c r="AH181" s="71"/>
    </row>
    <row r="182" spans="1:34" s="64" customFormat="1" x14ac:dyDescent="0.2">
      <c r="A182" s="7" t="str">
        <f t="shared" si="42"/>
        <v>03.02.2036 - 02.03.2036</v>
      </c>
      <c r="B182" s="72">
        <f t="shared" si="38"/>
        <v>170</v>
      </c>
      <c r="C182" s="73">
        <f t="shared" si="49"/>
        <v>2703356.3381441063</v>
      </c>
      <c r="D182" s="73">
        <f t="shared" si="39"/>
        <v>13066.222301029848</v>
      </c>
      <c r="E182" s="73">
        <f t="shared" si="52"/>
        <v>8643.6401076642323</v>
      </c>
      <c r="F182" s="142">
        <f t="shared" si="50"/>
        <v>21709.86240869408</v>
      </c>
      <c r="G182" s="152"/>
      <c r="H182" s="153"/>
      <c r="I182" s="73">
        <f t="shared" si="43"/>
        <v>21709.86240869408</v>
      </c>
      <c r="J182" s="76"/>
      <c r="K182" s="4"/>
      <c r="L182" s="5"/>
      <c r="M182" s="6"/>
      <c r="N182" s="63" t="str">
        <f t="shared" si="40"/>
        <v/>
      </c>
      <c r="O182" s="8"/>
      <c r="P182" s="64">
        <f t="shared" si="41"/>
        <v>0</v>
      </c>
      <c r="Q182" s="64">
        <f t="shared" si="44"/>
        <v>2</v>
      </c>
      <c r="R182" s="65">
        <f t="shared" si="51"/>
        <v>191</v>
      </c>
      <c r="S182" s="77">
        <f t="shared" si="53"/>
        <v>4.8333333333333336E-3</v>
      </c>
      <c r="T182" s="67"/>
      <c r="U182" s="68">
        <f t="shared" si="54"/>
        <v>3700000</v>
      </c>
      <c r="V182" s="69">
        <f t="shared" si="55"/>
        <v>360</v>
      </c>
      <c r="W182" s="69"/>
      <c r="X182" s="70">
        <f t="shared" si="45"/>
        <v>49708</v>
      </c>
      <c r="Y182" s="70">
        <f t="shared" si="46"/>
        <v>49736</v>
      </c>
      <c r="Z182" s="71" t="str">
        <f t="shared" si="47"/>
        <v>03.02.2036</v>
      </c>
      <c r="AA182" s="71" t="str">
        <f t="shared" si="48"/>
        <v>02.03.2036</v>
      </c>
      <c r="AB182" s="71"/>
      <c r="AC182" s="71"/>
      <c r="AD182" s="71"/>
      <c r="AE182" s="71"/>
      <c r="AF182" s="71"/>
      <c r="AG182" s="71"/>
      <c r="AH182" s="71"/>
    </row>
    <row r="183" spans="1:34" s="64" customFormat="1" x14ac:dyDescent="0.2">
      <c r="A183" s="7" t="str">
        <f t="shared" si="42"/>
        <v>03.03.2036 - 02.04.2036</v>
      </c>
      <c r="B183" s="72">
        <f t="shared" si="38"/>
        <v>171</v>
      </c>
      <c r="C183" s="73">
        <f t="shared" si="49"/>
        <v>2694712.698036442</v>
      </c>
      <c r="D183" s="73">
        <f t="shared" si="39"/>
        <v>13024.444707176137</v>
      </c>
      <c r="E183" s="73">
        <f t="shared" si="52"/>
        <v>8685.417701517943</v>
      </c>
      <c r="F183" s="142">
        <f t="shared" si="50"/>
        <v>21709.86240869408</v>
      </c>
      <c r="G183" s="152"/>
      <c r="H183" s="153"/>
      <c r="I183" s="73">
        <f t="shared" si="43"/>
        <v>21709.86240869408</v>
      </c>
      <c r="J183" s="76"/>
      <c r="K183" s="4"/>
      <c r="L183" s="5"/>
      <c r="M183" s="6"/>
      <c r="N183" s="63" t="str">
        <f t="shared" si="40"/>
        <v/>
      </c>
      <c r="O183" s="8"/>
      <c r="P183" s="64">
        <f t="shared" si="41"/>
        <v>0</v>
      </c>
      <c r="Q183" s="64">
        <f t="shared" si="44"/>
        <v>2</v>
      </c>
      <c r="R183" s="65">
        <f t="shared" si="51"/>
        <v>190</v>
      </c>
      <c r="S183" s="77">
        <f t="shared" si="53"/>
        <v>4.8333333333333336E-3</v>
      </c>
      <c r="T183" s="67"/>
      <c r="U183" s="68">
        <f t="shared" si="54"/>
        <v>3700000</v>
      </c>
      <c r="V183" s="69">
        <f t="shared" si="55"/>
        <v>360</v>
      </c>
      <c r="W183" s="69"/>
      <c r="X183" s="70">
        <f t="shared" si="45"/>
        <v>49737</v>
      </c>
      <c r="Y183" s="70">
        <f t="shared" si="46"/>
        <v>49767</v>
      </c>
      <c r="Z183" s="71" t="str">
        <f t="shared" si="47"/>
        <v>03.03.2036</v>
      </c>
      <c r="AA183" s="71" t="str">
        <f t="shared" si="48"/>
        <v>02.04.2036</v>
      </c>
      <c r="AB183" s="71"/>
      <c r="AC183" s="71"/>
      <c r="AD183" s="71"/>
      <c r="AE183" s="71"/>
      <c r="AF183" s="71"/>
      <c r="AG183" s="71"/>
      <c r="AH183" s="71"/>
    </row>
    <row r="184" spans="1:34" s="64" customFormat="1" x14ac:dyDescent="0.2">
      <c r="A184" s="7" t="str">
        <f t="shared" si="42"/>
        <v>03.04.2036 - 02.05.2036</v>
      </c>
      <c r="B184" s="72">
        <f t="shared" si="38"/>
        <v>172</v>
      </c>
      <c r="C184" s="73">
        <f t="shared" si="49"/>
        <v>2686027.2803349239</v>
      </c>
      <c r="D184" s="73">
        <f t="shared" si="39"/>
        <v>12982.465188285467</v>
      </c>
      <c r="E184" s="73">
        <f t="shared" si="52"/>
        <v>8727.3972204086131</v>
      </c>
      <c r="F184" s="142">
        <f t="shared" si="50"/>
        <v>21709.86240869408</v>
      </c>
      <c r="G184" s="152"/>
      <c r="H184" s="153"/>
      <c r="I184" s="73">
        <f t="shared" si="43"/>
        <v>21709.86240869408</v>
      </c>
      <c r="J184" s="76"/>
      <c r="K184" s="4"/>
      <c r="L184" s="5"/>
      <c r="M184" s="6"/>
      <c r="N184" s="63" t="str">
        <f t="shared" si="40"/>
        <v/>
      </c>
      <c r="O184" s="8"/>
      <c r="P184" s="64">
        <f t="shared" si="41"/>
        <v>0</v>
      </c>
      <c r="Q184" s="64">
        <f t="shared" si="44"/>
        <v>2</v>
      </c>
      <c r="R184" s="65">
        <f t="shared" si="51"/>
        <v>189</v>
      </c>
      <c r="S184" s="77">
        <f t="shared" si="53"/>
        <v>4.8333333333333336E-3</v>
      </c>
      <c r="T184" s="67"/>
      <c r="U184" s="68">
        <f t="shared" si="54"/>
        <v>3700000</v>
      </c>
      <c r="V184" s="69">
        <f t="shared" si="55"/>
        <v>360</v>
      </c>
      <c r="W184" s="69"/>
      <c r="X184" s="70">
        <f t="shared" si="45"/>
        <v>49768</v>
      </c>
      <c r="Y184" s="70">
        <f t="shared" si="46"/>
        <v>49797</v>
      </c>
      <c r="Z184" s="71" t="str">
        <f t="shared" si="47"/>
        <v>03.04.2036</v>
      </c>
      <c r="AA184" s="71" t="str">
        <f t="shared" si="48"/>
        <v>02.05.2036</v>
      </c>
      <c r="AB184" s="71"/>
      <c r="AC184" s="71"/>
      <c r="AD184" s="71"/>
      <c r="AE184" s="71"/>
      <c r="AF184" s="71"/>
      <c r="AG184" s="71"/>
      <c r="AH184" s="71"/>
    </row>
    <row r="185" spans="1:34" s="64" customFormat="1" x14ac:dyDescent="0.2">
      <c r="A185" s="7" t="str">
        <f t="shared" si="42"/>
        <v>03.05.2036 - 02.06.2036</v>
      </c>
      <c r="B185" s="72">
        <f t="shared" si="38"/>
        <v>173</v>
      </c>
      <c r="C185" s="73">
        <f t="shared" si="49"/>
        <v>2677299.8831145153</v>
      </c>
      <c r="D185" s="73">
        <f t="shared" si="39"/>
        <v>12940.282768386825</v>
      </c>
      <c r="E185" s="73">
        <f t="shared" si="52"/>
        <v>8769.5796403072545</v>
      </c>
      <c r="F185" s="142">
        <f t="shared" si="50"/>
        <v>21709.86240869408</v>
      </c>
      <c r="G185" s="152"/>
      <c r="H185" s="153"/>
      <c r="I185" s="73">
        <f t="shared" si="43"/>
        <v>21709.86240869408</v>
      </c>
      <c r="J185" s="76"/>
      <c r="K185" s="4"/>
      <c r="L185" s="5"/>
      <c r="M185" s="6"/>
      <c r="N185" s="63" t="str">
        <f t="shared" si="40"/>
        <v/>
      </c>
      <c r="O185" s="8"/>
      <c r="P185" s="64">
        <f t="shared" si="41"/>
        <v>0</v>
      </c>
      <c r="Q185" s="64">
        <f t="shared" si="44"/>
        <v>2</v>
      </c>
      <c r="R185" s="65">
        <f t="shared" si="51"/>
        <v>188</v>
      </c>
      <c r="S185" s="77">
        <f t="shared" si="53"/>
        <v>4.8333333333333336E-3</v>
      </c>
      <c r="T185" s="67"/>
      <c r="U185" s="68">
        <f t="shared" si="54"/>
        <v>3700000</v>
      </c>
      <c r="V185" s="69">
        <f t="shared" si="55"/>
        <v>360</v>
      </c>
      <c r="W185" s="69"/>
      <c r="X185" s="70">
        <f t="shared" si="45"/>
        <v>49798</v>
      </c>
      <c r="Y185" s="70">
        <f t="shared" si="46"/>
        <v>49828</v>
      </c>
      <c r="Z185" s="71" t="str">
        <f t="shared" si="47"/>
        <v>03.05.2036</v>
      </c>
      <c r="AA185" s="71" t="str">
        <f t="shared" si="48"/>
        <v>02.06.2036</v>
      </c>
      <c r="AB185" s="71"/>
      <c r="AC185" s="71"/>
      <c r="AD185" s="71"/>
      <c r="AE185" s="71"/>
      <c r="AF185" s="71"/>
      <c r="AG185" s="71"/>
      <c r="AH185" s="71"/>
    </row>
    <row r="186" spans="1:34" s="64" customFormat="1" x14ac:dyDescent="0.2">
      <c r="A186" s="7" t="str">
        <f t="shared" si="42"/>
        <v>03.06.2036 - 02.07.2036</v>
      </c>
      <c r="B186" s="72">
        <f t="shared" si="38"/>
        <v>174</v>
      </c>
      <c r="C186" s="73">
        <f t="shared" si="49"/>
        <v>2668530.3034742079</v>
      </c>
      <c r="D186" s="73">
        <f t="shared" si="39"/>
        <v>12897.896466792005</v>
      </c>
      <c r="E186" s="73">
        <f t="shared" si="52"/>
        <v>8811.9659419020754</v>
      </c>
      <c r="F186" s="142">
        <f t="shared" si="50"/>
        <v>21709.86240869408</v>
      </c>
      <c r="G186" s="152"/>
      <c r="H186" s="153"/>
      <c r="I186" s="73">
        <f t="shared" si="43"/>
        <v>21709.86240869408</v>
      </c>
      <c r="J186" s="76"/>
      <c r="K186" s="4"/>
      <c r="L186" s="5"/>
      <c r="M186" s="6"/>
      <c r="N186" s="63" t="str">
        <f t="shared" si="40"/>
        <v/>
      </c>
      <c r="O186" s="8"/>
      <c r="P186" s="64">
        <f t="shared" si="41"/>
        <v>0</v>
      </c>
      <c r="Q186" s="64">
        <f t="shared" si="44"/>
        <v>2</v>
      </c>
      <c r="R186" s="65">
        <f t="shared" si="51"/>
        <v>187</v>
      </c>
      <c r="S186" s="77">
        <f t="shared" si="53"/>
        <v>4.8333333333333336E-3</v>
      </c>
      <c r="T186" s="67"/>
      <c r="U186" s="68">
        <f t="shared" si="54"/>
        <v>3700000</v>
      </c>
      <c r="V186" s="69">
        <f t="shared" si="55"/>
        <v>360</v>
      </c>
      <c r="W186" s="69"/>
      <c r="X186" s="70">
        <f t="shared" si="45"/>
        <v>49829</v>
      </c>
      <c r="Y186" s="70">
        <f t="shared" si="46"/>
        <v>49858</v>
      </c>
      <c r="Z186" s="71" t="str">
        <f t="shared" si="47"/>
        <v>03.06.2036</v>
      </c>
      <c r="AA186" s="71" t="str">
        <f t="shared" si="48"/>
        <v>02.07.2036</v>
      </c>
      <c r="AB186" s="71"/>
      <c r="AC186" s="71"/>
      <c r="AD186" s="71"/>
      <c r="AE186" s="71"/>
      <c r="AF186" s="71"/>
      <c r="AG186" s="71"/>
      <c r="AH186" s="71"/>
    </row>
    <row r="187" spans="1:34" s="64" customFormat="1" x14ac:dyDescent="0.2">
      <c r="A187" s="7" t="str">
        <f t="shared" si="42"/>
        <v>03.07.2036 - 02.08.2036</v>
      </c>
      <c r="B187" s="72">
        <f t="shared" si="38"/>
        <v>175</v>
      </c>
      <c r="C187" s="73">
        <f t="shared" si="49"/>
        <v>2659718.3375323056</v>
      </c>
      <c r="D187" s="73">
        <f t="shared" si="39"/>
        <v>12855.305298072812</v>
      </c>
      <c r="E187" s="73">
        <f t="shared" si="52"/>
        <v>8854.5571106212683</v>
      </c>
      <c r="F187" s="142">
        <f t="shared" si="50"/>
        <v>21709.86240869408</v>
      </c>
      <c r="G187" s="152"/>
      <c r="H187" s="153"/>
      <c r="I187" s="73">
        <f t="shared" si="43"/>
        <v>21709.86240869408</v>
      </c>
      <c r="J187" s="76"/>
      <c r="K187" s="4"/>
      <c r="L187" s="5"/>
      <c r="M187" s="6"/>
      <c r="N187" s="63" t="str">
        <f t="shared" si="40"/>
        <v/>
      </c>
      <c r="O187" s="8"/>
      <c r="P187" s="64">
        <f t="shared" si="41"/>
        <v>0</v>
      </c>
      <c r="Q187" s="64">
        <f t="shared" si="44"/>
        <v>2</v>
      </c>
      <c r="R187" s="65">
        <f t="shared" si="51"/>
        <v>186</v>
      </c>
      <c r="S187" s="77">
        <f t="shared" si="53"/>
        <v>4.8333333333333336E-3</v>
      </c>
      <c r="T187" s="67"/>
      <c r="U187" s="68">
        <f t="shared" si="54"/>
        <v>3700000</v>
      </c>
      <c r="V187" s="69">
        <f t="shared" si="55"/>
        <v>360</v>
      </c>
      <c r="W187" s="69"/>
      <c r="X187" s="70">
        <f t="shared" si="45"/>
        <v>49859</v>
      </c>
      <c r="Y187" s="70">
        <f t="shared" si="46"/>
        <v>49889</v>
      </c>
      <c r="Z187" s="71" t="str">
        <f t="shared" si="47"/>
        <v>03.07.2036</v>
      </c>
      <c r="AA187" s="71" t="str">
        <f t="shared" si="48"/>
        <v>02.08.2036</v>
      </c>
      <c r="AB187" s="71"/>
      <c r="AC187" s="71"/>
      <c r="AD187" s="71"/>
      <c r="AE187" s="71"/>
      <c r="AF187" s="71"/>
      <c r="AG187" s="71"/>
      <c r="AH187" s="71"/>
    </row>
    <row r="188" spans="1:34" s="64" customFormat="1" x14ac:dyDescent="0.2">
      <c r="A188" s="7" t="str">
        <f t="shared" si="42"/>
        <v>03.08.2036 - 02.09.2036</v>
      </c>
      <c r="B188" s="72">
        <f t="shared" si="38"/>
        <v>176</v>
      </c>
      <c r="C188" s="73">
        <f t="shared" si="49"/>
        <v>2650863.7804216845</v>
      </c>
      <c r="D188" s="73">
        <f t="shared" si="39"/>
        <v>12812.508272038142</v>
      </c>
      <c r="E188" s="73">
        <f t="shared" si="52"/>
        <v>8897.3541366559384</v>
      </c>
      <c r="F188" s="142">
        <f t="shared" si="50"/>
        <v>21709.86240869408</v>
      </c>
      <c r="G188" s="152"/>
      <c r="H188" s="153"/>
      <c r="I188" s="73">
        <f t="shared" si="43"/>
        <v>21709.86240869408</v>
      </c>
      <c r="J188" s="76"/>
      <c r="K188" s="4"/>
      <c r="L188" s="5"/>
      <c r="M188" s="6"/>
      <c r="N188" s="63" t="str">
        <f t="shared" si="40"/>
        <v/>
      </c>
      <c r="O188" s="8"/>
      <c r="P188" s="64">
        <f t="shared" si="41"/>
        <v>0</v>
      </c>
      <c r="Q188" s="64">
        <f t="shared" si="44"/>
        <v>2</v>
      </c>
      <c r="R188" s="65">
        <f t="shared" si="51"/>
        <v>185</v>
      </c>
      <c r="S188" s="77">
        <f t="shared" si="53"/>
        <v>4.8333333333333336E-3</v>
      </c>
      <c r="T188" s="67"/>
      <c r="U188" s="68">
        <f t="shared" si="54"/>
        <v>3700000</v>
      </c>
      <c r="V188" s="69">
        <f t="shared" si="55"/>
        <v>360</v>
      </c>
      <c r="W188" s="69"/>
      <c r="X188" s="70">
        <f t="shared" si="45"/>
        <v>49890</v>
      </c>
      <c r="Y188" s="70">
        <f t="shared" si="46"/>
        <v>49920</v>
      </c>
      <c r="Z188" s="71" t="str">
        <f t="shared" si="47"/>
        <v>03.08.2036</v>
      </c>
      <c r="AA188" s="71" t="str">
        <f t="shared" si="48"/>
        <v>02.09.2036</v>
      </c>
      <c r="AB188" s="71"/>
      <c r="AC188" s="71"/>
      <c r="AD188" s="71"/>
      <c r="AE188" s="71"/>
      <c r="AF188" s="71"/>
      <c r="AG188" s="71"/>
      <c r="AH188" s="71"/>
    </row>
    <row r="189" spans="1:34" s="64" customFormat="1" x14ac:dyDescent="0.2">
      <c r="A189" s="7" t="str">
        <f t="shared" si="42"/>
        <v>03.09.2036 - 02.10.2036</v>
      </c>
      <c r="B189" s="72">
        <f t="shared" si="38"/>
        <v>177</v>
      </c>
      <c r="C189" s="73">
        <f t="shared" si="49"/>
        <v>2641966.4262850285</v>
      </c>
      <c r="D189" s="73">
        <f t="shared" si="39"/>
        <v>12769.504393710971</v>
      </c>
      <c r="E189" s="73">
        <f t="shared" si="52"/>
        <v>8940.3580149831087</v>
      </c>
      <c r="F189" s="142">
        <f t="shared" si="50"/>
        <v>21709.86240869408</v>
      </c>
      <c r="G189" s="152"/>
      <c r="H189" s="153"/>
      <c r="I189" s="73">
        <f t="shared" si="43"/>
        <v>21709.86240869408</v>
      </c>
      <c r="J189" s="76"/>
      <c r="K189" s="4"/>
      <c r="L189" s="5"/>
      <c r="M189" s="6"/>
      <c r="N189" s="63" t="str">
        <f t="shared" si="40"/>
        <v/>
      </c>
      <c r="O189" s="8"/>
      <c r="P189" s="64">
        <f t="shared" si="41"/>
        <v>0</v>
      </c>
      <c r="Q189" s="64">
        <f t="shared" si="44"/>
        <v>2</v>
      </c>
      <c r="R189" s="65">
        <f t="shared" si="51"/>
        <v>184</v>
      </c>
      <c r="S189" s="77">
        <f t="shared" si="53"/>
        <v>4.8333333333333336E-3</v>
      </c>
      <c r="T189" s="67"/>
      <c r="U189" s="68">
        <f t="shared" si="54"/>
        <v>3700000</v>
      </c>
      <c r="V189" s="69">
        <f t="shared" si="55"/>
        <v>360</v>
      </c>
      <c r="W189" s="69"/>
      <c r="X189" s="70">
        <f t="shared" si="45"/>
        <v>49921</v>
      </c>
      <c r="Y189" s="70">
        <f t="shared" si="46"/>
        <v>49950</v>
      </c>
      <c r="Z189" s="71" t="str">
        <f t="shared" si="47"/>
        <v>03.09.2036</v>
      </c>
      <c r="AA189" s="71" t="str">
        <f t="shared" si="48"/>
        <v>02.10.2036</v>
      </c>
      <c r="AB189" s="71"/>
      <c r="AC189" s="71"/>
      <c r="AD189" s="71"/>
      <c r="AE189" s="71"/>
      <c r="AF189" s="71"/>
      <c r="AG189" s="71"/>
      <c r="AH189" s="71"/>
    </row>
    <row r="190" spans="1:34" s="64" customFormat="1" x14ac:dyDescent="0.2">
      <c r="A190" s="7" t="str">
        <f t="shared" si="42"/>
        <v>03.10.2036 - 02.11.2036</v>
      </c>
      <c r="B190" s="72">
        <f t="shared" si="38"/>
        <v>178</v>
      </c>
      <c r="C190" s="73">
        <f t="shared" si="49"/>
        <v>2633026.0682700453</v>
      </c>
      <c r="D190" s="73">
        <f t="shared" si="39"/>
        <v>12726.292663305219</v>
      </c>
      <c r="E190" s="73">
        <f t="shared" si="52"/>
        <v>8983.5697453888606</v>
      </c>
      <c r="F190" s="142">
        <f t="shared" si="50"/>
        <v>21709.86240869408</v>
      </c>
      <c r="G190" s="152"/>
      <c r="H190" s="153"/>
      <c r="I190" s="73">
        <f t="shared" si="43"/>
        <v>21709.86240869408</v>
      </c>
      <c r="J190" s="76"/>
      <c r="K190" s="4"/>
      <c r="L190" s="5"/>
      <c r="M190" s="6"/>
      <c r="N190" s="63" t="str">
        <f t="shared" si="40"/>
        <v/>
      </c>
      <c r="O190" s="8"/>
      <c r="P190" s="64">
        <f t="shared" si="41"/>
        <v>0</v>
      </c>
      <c r="Q190" s="64">
        <f t="shared" si="44"/>
        <v>2</v>
      </c>
      <c r="R190" s="65">
        <f t="shared" si="51"/>
        <v>183</v>
      </c>
      <c r="S190" s="77">
        <f t="shared" si="53"/>
        <v>4.8333333333333336E-3</v>
      </c>
      <c r="T190" s="67"/>
      <c r="U190" s="68">
        <f t="shared" si="54"/>
        <v>3700000</v>
      </c>
      <c r="V190" s="69">
        <f t="shared" si="55"/>
        <v>360</v>
      </c>
      <c r="W190" s="69"/>
      <c r="X190" s="70">
        <f t="shared" si="45"/>
        <v>49951</v>
      </c>
      <c r="Y190" s="70">
        <f t="shared" si="46"/>
        <v>49981</v>
      </c>
      <c r="Z190" s="71" t="str">
        <f t="shared" si="47"/>
        <v>03.10.2036</v>
      </c>
      <c r="AA190" s="71" t="str">
        <f t="shared" si="48"/>
        <v>02.11.2036</v>
      </c>
      <c r="AB190" s="71"/>
      <c r="AC190" s="71"/>
      <c r="AD190" s="71"/>
      <c r="AE190" s="71"/>
      <c r="AF190" s="71"/>
      <c r="AG190" s="71"/>
      <c r="AH190" s="71"/>
    </row>
    <row r="191" spans="1:34" s="64" customFormat="1" x14ac:dyDescent="0.2">
      <c r="A191" s="7" t="str">
        <f t="shared" si="42"/>
        <v>03.11.2036 - 02.12.2036</v>
      </c>
      <c r="B191" s="72">
        <f t="shared" si="38"/>
        <v>179</v>
      </c>
      <c r="C191" s="73">
        <f t="shared" si="49"/>
        <v>2624042.4985246565</v>
      </c>
      <c r="D191" s="73">
        <f t="shared" si="39"/>
        <v>12682.872076202508</v>
      </c>
      <c r="E191" s="73">
        <f t="shared" si="52"/>
        <v>9026.9903324915722</v>
      </c>
      <c r="F191" s="142">
        <f t="shared" si="50"/>
        <v>21709.86240869408</v>
      </c>
      <c r="G191" s="152"/>
      <c r="H191" s="153"/>
      <c r="I191" s="73">
        <f t="shared" si="43"/>
        <v>21709.86240869408</v>
      </c>
      <c r="J191" s="76"/>
      <c r="K191" s="4"/>
      <c r="L191" s="5"/>
      <c r="M191" s="6"/>
      <c r="N191" s="63" t="str">
        <f t="shared" si="40"/>
        <v/>
      </c>
      <c r="O191" s="8"/>
      <c r="P191" s="64">
        <f t="shared" si="41"/>
        <v>0</v>
      </c>
      <c r="Q191" s="64">
        <f t="shared" si="44"/>
        <v>2</v>
      </c>
      <c r="R191" s="65">
        <f t="shared" si="51"/>
        <v>182</v>
      </c>
      <c r="S191" s="77">
        <f t="shared" si="53"/>
        <v>4.8333333333333336E-3</v>
      </c>
      <c r="T191" s="67"/>
      <c r="U191" s="68">
        <f t="shared" si="54"/>
        <v>3700000</v>
      </c>
      <c r="V191" s="69">
        <f t="shared" si="55"/>
        <v>360</v>
      </c>
      <c r="W191" s="69"/>
      <c r="X191" s="70">
        <f t="shared" si="45"/>
        <v>49982</v>
      </c>
      <c r="Y191" s="70">
        <f t="shared" si="46"/>
        <v>50011</v>
      </c>
      <c r="Z191" s="71" t="str">
        <f t="shared" si="47"/>
        <v>03.11.2036</v>
      </c>
      <c r="AA191" s="71" t="str">
        <f t="shared" si="48"/>
        <v>02.12.2036</v>
      </c>
      <c r="AB191" s="71"/>
      <c r="AC191" s="71"/>
      <c r="AD191" s="71"/>
      <c r="AE191" s="71"/>
      <c r="AF191" s="71"/>
      <c r="AG191" s="71"/>
      <c r="AH191" s="71"/>
    </row>
    <row r="192" spans="1:34" s="64" customFormat="1" x14ac:dyDescent="0.2">
      <c r="A192" s="7" t="str">
        <f t="shared" si="42"/>
        <v>03.12.2036 - 02.01.2037</v>
      </c>
      <c r="B192" s="72">
        <f t="shared" si="38"/>
        <v>180</v>
      </c>
      <c r="C192" s="73">
        <f t="shared" si="49"/>
        <v>2615015.5081921648</v>
      </c>
      <c r="D192" s="73">
        <f t="shared" si="39"/>
        <v>12639.241622928797</v>
      </c>
      <c r="E192" s="73">
        <f t="shared" si="52"/>
        <v>9070.6207857652826</v>
      </c>
      <c r="F192" s="142">
        <f t="shared" si="50"/>
        <v>21709.86240869408</v>
      </c>
      <c r="G192" s="152"/>
      <c r="H192" s="153"/>
      <c r="I192" s="73">
        <f t="shared" si="43"/>
        <v>21709.86240869408</v>
      </c>
      <c r="J192" s="76"/>
      <c r="K192" s="4"/>
      <c r="L192" s="5"/>
      <c r="M192" s="6"/>
      <c r="N192" s="63" t="str">
        <f t="shared" si="40"/>
        <v/>
      </c>
      <c r="O192" s="8"/>
      <c r="P192" s="64">
        <f t="shared" si="41"/>
        <v>0</v>
      </c>
      <c r="Q192" s="64">
        <f t="shared" si="44"/>
        <v>2</v>
      </c>
      <c r="R192" s="65">
        <f t="shared" si="51"/>
        <v>181</v>
      </c>
      <c r="S192" s="77">
        <f t="shared" si="53"/>
        <v>4.8333333333333336E-3</v>
      </c>
      <c r="T192" s="67"/>
      <c r="U192" s="68">
        <f t="shared" si="54"/>
        <v>3700000</v>
      </c>
      <c r="V192" s="69">
        <f t="shared" si="55"/>
        <v>360</v>
      </c>
      <c r="W192" s="69"/>
      <c r="X192" s="70">
        <f t="shared" si="45"/>
        <v>50012</v>
      </c>
      <c r="Y192" s="70">
        <f t="shared" si="46"/>
        <v>50042</v>
      </c>
      <c r="Z192" s="71" t="str">
        <f t="shared" si="47"/>
        <v>03.12.2036</v>
      </c>
      <c r="AA192" s="71" t="str">
        <f t="shared" si="48"/>
        <v>02.01.2037</v>
      </c>
      <c r="AB192" s="71"/>
      <c r="AC192" s="71"/>
      <c r="AD192" s="71"/>
      <c r="AE192" s="71"/>
      <c r="AF192" s="71"/>
      <c r="AG192" s="71"/>
      <c r="AH192" s="71"/>
    </row>
    <row r="193" spans="1:34" s="64" customFormat="1" x14ac:dyDescent="0.2">
      <c r="A193" s="7" t="str">
        <f t="shared" si="42"/>
        <v>03.01.2037 - 02.02.2037</v>
      </c>
      <c r="B193" s="72">
        <f t="shared" si="38"/>
        <v>181</v>
      </c>
      <c r="C193" s="73">
        <f t="shared" si="49"/>
        <v>2605944.8874063995</v>
      </c>
      <c r="D193" s="73">
        <f t="shared" si="39"/>
        <v>12595.400289130932</v>
      </c>
      <c r="E193" s="73">
        <f t="shared" si="52"/>
        <v>9114.462119563148</v>
      </c>
      <c r="F193" s="142">
        <f t="shared" si="50"/>
        <v>21709.86240869408</v>
      </c>
      <c r="G193" s="152"/>
      <c r="H193" s="153"/>
      <c r="I193" s="73">
        <f t="shared" si="43"/>
        <v>21709.86240869408</v>
      </c>
      <c r="J193" s="76"/>
      <c r="K193" s="4"/>
      <c r="L193" s="5"/>
      <c r="M193" s="6"/>
      <c r="N193" s="63" t="str">
        <f t="shared" si="40"/>
        <v/>
      </c>
      <c r="O193" s="8"/>
      <c r="P193" s="64">
        <f t="shared" si="41"/>
        <v>0</v>
      </c>
      <c r="Q193" s="64">
        <f t="shared" si="44"/>
        <v>2</v>
      </c>
      <c r="R193" s="65">
        <f t="shared" si="51"/>
        <v>180</v>
      </c>
      <c r="S193" s="77">
        <f t="shared" si="53"/>
        <v>4.8333333333333336E-3</v>
      </c>
      <c r="T193" s="67"/>
      <c r="U193" s="68">
        <f t="shared" si="54"/>
        <v>3700000</v>
      </c>
      <c r="V193" s="69">
        <f t="shared" si="55"/>
        <v>360</v>
      </c>
      <c r="W193" s="69"/>
      <c r="X193" s="70">
        <f t="shared" si="45"/>
        <v>50043</v>
      </c>
      <c r="Y193" s="70">
        <f t="shared" si="46"/>
        <v>50073</v>
      </c>
      <c r="Z193" s="71" t="str">
        <f t="shared" si="47"/>
        <v>03.01.2037</v>
      </c>
      <c r="AA193" s="71" t="str">
        <f t="shared" si="48"/>
        <v>02.02.2037</v>
      </c>
      <c r="AB193" s="71"/>
      <c r="AC193" s="71"/>
      <c r="AD193" s="71"/>
      <c r="AE193" s="71"/>
      <c r="AF193" s="71"/>
      <c r="AG193" s="71"/>
      <c r="AH193" s="71"/>
    </row>
    <row r="194" spans="1:34" s="64" customFormat="1" x14ac:dyDescent="0.2">
      <c r="A194" s="7" t="str">
        <f t="shared" si="42"/>
        <v>03.02.2037 - 02.03.2037</v>
      </c>
      <c r="B194" s="72">
        <f t="shared" si="38"/>
        <v>182</v>
      </c>
      <c r="C194" s="73">
        <f t="shared" si="49"/>
        <v>2596830.4252868365</v>
      </c>
      <c r="D194" s="73">
        <f t="shared" si="39"/>
        <v>12551.347055553044</v>
      </c>
      <c r="E194" s="73">
        <f t="shared" si="52"/>
        <v>9158.515353141036</v>
      </c>
      <c r="F194" s="142">
        <f t="shared" si="50"/>
        <v>21709.86240869408</v>
      </c>
      <c r="G194" s="152"/>
      <c r="H194" s="153"/>
      <c r="I194" s="73">
        <f t="shared" si="43"/>
        <v>21709.86240869408</v>
      </c>
      <c r="J194" s="76"/>
      <c r="K194" s="4"/>
      <c r="L194" s="5"/>
      <c r="M194" s="6"/>
      <c r="N194" s="63" t="str">
        <f t="shared" si="40"/>
        <v/>
      </c>
      <c r="O194" s="8"/>
      <c r="P194" s="64">
        <f t="shared" si="41"/>
        <v>0</v>
      </c>
      <c r="Q194" s="64">
        <f t="shared" si="44"/>
        <v>2</v>
      </c>
      <c r="R194" s="65">
        <f t="shared" si="51"/>
        <v>179</v>
      </c>
      <c r="S194" s="77">
        <f t="shared" si="53"/>
        <v>4.8333333333333336E-3</v>
      </c>
      <c r="T194" s="67"/>
      <c r="U194" s="68">
        <f t="shared" si="54"/>
        <v>3700000</v>
      </c>
      <c r="V194" s="69">
        <f t="shared" si="55"/>
        <v>360</v>
      </c>
      <c r="W194" s="69"/>
      <c r="X194" s="70">
        <f t="shared" si="45"/>
        <v>50074</v>
      </c>
      <c r="Y194" s="70">
        <f t="shared" si="46"/>
        <v>50101</v>
      </c>
      <c r="Z194" s="71" t="str">
        <f t="shared" si="47"/>
        <v>03.02.2037</v>
      </c>
      <c r="AA194" s="71" t="str">
        <f t="shared" si="48"/>
        <v>02.03.2037</v>
      </c>
      <c r="AB194" s="71"/>
      <c r="AC194" s="71"/>
      <c r="AD194" s="71"/>
      <c r="AE194" s="71"/>
      <c r="AF194" s="71"/>
      <c r="AG194" s="71"/>
      <c r="AH194" s="71"/>
    </row>
    <row r="195" spans="1:34" s="64" customFormat="1" x14ac:dyDescent="0.2">
      <c r="A195" s="7" t="str">
        <f t="shared" si="42"/>
        <v>03.03.2037 - 02.04.2037</v>
      </c>
      <c r="B195" s="72">
        <f t="shared" si="38"/>
        <v>183</v>
      </c>
      <c r="C195" s="73">
        <f t="shared" si="49"/>
        <v>2587671.9099336956</v>
      </c>
      <c r="D195" s="73">
        <f t="shared" si="39"/>
        <v>12507.080898012862</v>
      </c>
      <c r="E195" s="73">
        <f t="shared" si="52"/>
        <v>9202.7815106812177</v>
      </c>
      <c r="F195" s="142">
        <f t="shared" si="50"/>
        <v>21709.86240869408</v>
      </c>
      <c r="G195" s="152"/>
      <c r="H195" s="153"/>
      <c r="I195" s="73">
        <f t="shared" si="43"/>
        <v>21709.86240869408</v>
      </c>
      <c r="J195" s="76"/>
      <c r="K195" s="4"/>
      <c r="L195" s="5"/>
      <c r="M195" s="6"/>
      <c r="N195" s="63" t="str">
        <f t="shared" si="40"/>
        <v/>
      </c>
      <c r="O195" s="8"/>
      <c r="P195" s="64">
        <f t="shared" si="41"/>
        <v>0</v>
      </c>
      <c r="Q195" s="64">
        <f t="shared" si="44"/>
        <v>2</v>
      </c>
      <c r="R195" s="65">
        <f t="shared" si="51"/>
        <v>178</v>
      </c>
      <c r="S195" s="77">
        <f t="shared" si="53"/>
        <v>4.8333333333333336E-3</v>
      </c>
      <c r="T195" s="67"/>
      <c r="U195" s="68">
        <f t="shared" si="54"/>
        <v>3700000</v>
      </c>
      <c r="V195" s="69">
        <f t="shared" si="55"/>
        <v>360</v>
      </c>
      <c r="W195" s="69"/>
      <c r="X195" s="70">
        <f t="shared" si="45"/>
        <v>50102</v>
      </c>
      <c r="Y195" s="70">
        <f t="shared" si="46"/>
        <v>50132</v>
      </c>
      <c r="Z195" s="71" t="str">
        <f t="shared" si="47"/>
        <v>03.03.2037</v>
      </c>
      <c r="AA195" s="71" t="str">
        <f t="shared" si="48"/>
        <v>02.04.2037</v>
      </c>
      <c r="AB195" s="71"/>
      <c r="AC195" s="71"/>
      <c r="AD195" s="71"/>
      <c r="AE195" s="71"/>
      <c r="AF195" s="71"/>
      <c r="AG195" s="71"/>
      <c r="AH195" s="71"/>
    </row>
    <row r="196" spans="1:34" s="64" customFormat="1" x14ac:dyDescent="0.2">
      <c r="A196" s="7" t="str">
        <f t="shared" si="42"/>
        <v>03.04.2037 - 02.05.2037</v>
      </c>
      <c r="B196" s="72">
        <f t="shared" si="38"/>
        <v>184</v>
      </c>
      <c r="C196" s="73">
        <f t="shared" si="49"/>
        <v>2578469.1284230142</v>
      </c>
      <c r="D196" s="73">
        <f t="shared" si="39"/>
        <v>12462.600787377902</v>
      </c>
      <c r="E196" s="73">
        <f t="shared" si="52"/>
        <v>9247.2616213161782</v>
      </c>
      <c r="F196" s="143">
        <f t="shared" si="50"/>
        <v>21709.86240869408</v>
      </c>
      <c r="G196" s="154"/>
      <c r="H196" s="154"/>
      <c r="I196" s="73">
        <f t="shared" si="43"/>
        <v>21709.86240869408</v>
      </c>
      <c r="J196" s="76"/>
      <c r="K196" s="4"/>
      <c r="L196" s="5"/>
      <c r="M196" s="6"/>
      <c r="N196" s="63" t="str">
        <f t="shared" si="40"/>
        <v/>
      </c>
      <c r="O196" s="8"/>
      <c r="P196" s="64">
        <f t="shared" si="41"/>
        <v>0</v>
      </c>
      <c r="Q196" s="64">
        <f t="shared" si="44"/>
        <v>2</v>
      </c>
      <c r="R196" s="65">
        <f t="shared" si="51"/>
        <v>177</v>
      </c>
      <c r="S196" s="77">
        <f t="shared" si="53"/>
        <v>4.8333333333333336E-3</v>
      </c>
      <c r="T196" s="67"/>
      <c r="U196" s="68">
        <f t="shared" si="54"/>
        <v>3700000</v>
      </c>
      <c r="V196" s="69">
        <f t="shared" si="55"/>
        <v>360</v>
      </c>
      <c r="W196" s="69"/>
      <c r="X196" s="70">
        <f t="shared" si="45"/>
        <v>50133</v>
      </c>
      <c r="Y196" s="70">
        <f t="shared" si="46"/>
        <v>50162</v>
      </c>
      <c r="Z196" s="71" t="str">
        <f t="shared" si="47"/>
        <v>03.04.2037</v>
      </c>
      <c r="AA196" s="71" t="str">
        <f t="shared" si="48"/>
        <v>02.05.2037</v>
      </c>
      <c r="AB196" s="71"/>
      <c r="AC196" s="71"/>
      <c r="AD196" s="71"/>
      <c r="AE196" s="71"/>
      <c r="AF196" s="71"/>
      <c r="AG196" s="71"/>
      <c r="AH196" s="71"/>
    </row>
    <row r="197" spans="1:34" s="64" customFormat="1" x14ac:dyDescent="0.2">
      <c r="A197" s="7" t="str">
        <f t="shared" si="42"/>
        <v>03.05.2037 - 02.06.2037</v>
      </c>
      <c r="B197" s="72">
        <f t="shared" si="38"/>
        <v>185</v>
      </c>
      <c r="C197" s="73">
        <f t="shared" si="49"/>
        <v>2569221.8668016982</v>
      </c>
      <c r="D197" s="73">
        <f t="shared" si="39"/>
        <v>12417.905689541542</v>
      </c>
      <c r="E197" s="73">
        <f t="shared" si="52"/>
        <v>9291.9567191525384</v>
      </c>
      <c r="F197" s="143">
        <f t="shared" si="50"/>
        <v>21709.86240869408</v>
      </c>
      <c r="G197" s="154"/>
      <c r="H197" s="154"/>
      <c r="I197" s="73">
        <f t="shared" si="43"/>
        <v>21709.86240869408</v>
      </c>
      <c r="J197" s="76"/>
      <c r="K197" s="4"/>
      <c r="L197" s="5"/>
      <c r="M197" s="6"/>
      <c r="N197" s="63" t="str">
        <f t="shared" si="40"/>
        <v/>
      </c>
      <c r="O197" s="8"/>
      <c r="P197" s="64">
        <f t="shared" si="41"/>
        <v>0</v>
      </c>
      <c r="Q197" s="64">
        <f t="shared" si="44"/>
        <v>2</v>
      </c>
      <c r="R197" s="65">
        <f t="shared" si="51"/>
        <v>176</v>
      </c>
      <c r="S197" s="77">
        <f t="shared" si="53"/>
        <v>4.8333333333333336E-3</v>
      </c>
      <c r="T197" s="67"/>
      <c r="U197" s="68">
        <f t="shared" si="54"/>
        <v>3700000</v>
      </c>
      <c r="V197" s="69">
        <f t="shared" si="55"/>
        <v>360</v>
      </c>
      <c r="W197" s="69"/>
      <c r="X197" s="70">
        <f t="shared" si="45"/>
        <v>50163</v>
      </c>
      <c r="Y197" s="70">
        <f t="shared" si="46"/>
        <v>50193</v>
      </c>
      <c r="Z197" s="71" t="str">
        <f t="shared" si="47"/>
        <v>03.05.2037</v>
      </c>
      <c r="AA197" s="71" t="str">
        <f t="shared" si="48"/>
        <v>02.06.2037</v>
      </c>
      <c r="AB197" s="71"/>
      <c r="AC197" s="71"/>
      <c r="AD197" s="71"/>
      <c r="AE197" s="71"/>
      <c r="AF197" s="71"/>
      <c r="AG197" s="71"/>
      <c r="AH197" s="71"/>
    </row>
    <row r="198" spans="1:34" s="64" customFormat="1" x14ac:dyDescent="0.2">
      <c r="A198" s="7" t="str">
        <f t="shared" si="42"/>
        <v>03.06.2037 - 02.07.2037</v>
      </c>
      <c r="B198" s="72">
        <f t="shared" si="38"/>
        <v>186</v>
      </c>
      <c r="C198" s="73">
        <f t="shared" si="49"/>
        <v>2559929.9100825456</v>
      </c>
      <c r="D198" s="73">
        <f t="shared" si="39"/>
        <v>12372.994565398971</v>
      </c>
      <c r="E198" s="73">
        <f t="shared" si="52"/>
        <v>9336.8678432951092</v>
      </c>
      <c r="F198" s="143">
        <f t="shared" si="50"/>
        <v>21709.86240869408</v>
      </c>
      <c r="G198" s="154"/>
      <c r="H198" s="154"/>
      <c r="I198" s="73">
        <f t="shared" si="43"/>
        <v>21709.86240869408</v>
      </c>
      <c r="J198" s="76"/>
      <c r="K198" s="4"/>
      <c r="L198" s="5"/>
      <c r="M198" s="6"/>
      <c r="N198" s="63" t="str">
        <f t="shared" si="40"/>
        <v/>
      </c>
      <c r="O198" s="8"/>
      <c r="P198" s="64">
        <f t="shared" si="41"/>
        <v>0</v>
      </c>
      <c r="Q198" s="64">
        <f t="shared" si="44"/>
        <v>2</v>
      </c>
      <c r="R198" s="65">
        <f t="shared" si="51"/>
        <v>175</v>
      </c>
      <c r="S198" s="77">
        <f t="shared" si="53"/>
        <v>4.8333333333333336E-3</v>
      </c>
      <c r="T198" s="67"/>
      <c r="U198" s="68">
        <f t="shared" si="54"/>
        <v>3700000</v>
      </c>
      <c r="V198" s="69">
        <f t="shared" si="55"/>
        <v>360</v>
      </c>
      <c r="W198" s="69"/>
      <c r="X198" s="70">
        <f t="shared" si="45"/>
        <v>50194</v>
      </c>
      <c r="Y198" s="70">
        <f t="shared" si="46"/>
        <v>50223</v>
      </c>
      <c r="Z198" s="71" t="str">
        <f t="shared" si="47"/>
        <v>03.06.2037</v>
      </c>
      <c r="AA198" s="71" t="str">
        <f t="shared" si="48"/>
        <v>02.07.2037</v>
      </c>
      <c r="AB198" s="71"/>
      <c r="AC198" s="71"/>
      <c r="AD198" s="71"/>
      <c r="AE198" s="71"/>
      <c r="AF198" s="71"/>
      <c r="AG198" s="71"/>
      <c r="AH198" s="71"/>
    </row>
    <row r="199" spans="1:34" s="64" customFormat="1" x14ac:dyDescent="0.2">
      <c r="A199" s="7" t="str">
        <f t="shared" si="42"/>
        <v>03.07.2037 - 02.08.2037</v>
      </c>
      <c r="B199" s="72">
        <f t="shared" ref="B199:B262" si="56">B198+1</f>
        <v>187</v>
      </c>
      <c r="C199" s="73">
        <f t="shared" si="49"/>
        <v>2550593.0422392506</v>
      </c>
      <c r="D199" s="73">
        <f t="shared" si="39"/>
        <v>12327.866370823045</v>
      </c>
      <c r="E199" s="73">
        <f t="shared" si="52"/>
        <v>9381.9960378710348</v>
      </c>
      <c r="F199" s="143">
        <f t="shared" si="50"/>
        <v>21709.86240869408</v>
      </c>
      <c r="G199" s="154"/>
      <c r="H199" s="154"/>
      <c r="I199" s="73">
        <f t="shared" si="43"/>
        <v>21709.86240869408</v>
      </c>
      <c r="J199" s="76"/>
      <c r="K199" s="4"/>
      <c r="L199" s="5"/>
      <c r="M199" s="6"/>
      <c r="N199" s="63" t="str">
        <f t="shared" si="40"/>
        <v/>
      </c>
      <c r="O199" s="8"/>
      <c r="P199" s="64">
        <f t="shared" si="41"/>
        <v>0</v>
      </c>
      <c r="Q199" s="64">
        <f t="shared" si="44"/>
        <v>2</v>
      </c>
      <c r="R199" s="65">
        <f t="shared" si="51"/>
        <v>174</v>
      </c>
      <c r="S199" s="77">
        <f t="shared" si="53"/>
        <v>4.8333333333333336E-3</v>
      </c>
      <c r="T199" s="67"/>
      <c r="U199" s="68">
        <f t="shared" si="54"/>
        <v>3700000</v>
      </c>
      <c r="V199" s="69">
        <f t="shared" si="55"/>
        <v>360</v>
      </c>
      <c r="W199" s="69"/>
      <c r="X199" s="70">
        <f t="shared" si="45"/>
        <v>50224</v>
      </c>
      <c r="Y199" s="70">
        <f t="shared" si="46"/>
        <v>50254</v>
      </c>
      <c r="Z199" s="71" t="str">
        <f t="shared" si="47"/>
        <v>03.07.2037</v>
      </c>
      <c r="AA199" s="71" t="str">
        <f t="shared" si="48"/>
        <v>02.08.2037</v>
      </c>
      <c r="AB199" s="71"/>
      <c r="AC199" s="71"/>
      <c r="AD199" s="71"/>
      <c r="AE199" s="71"/>
      <c r="AF199" s="71"/>
      <c r="AG199" s="71"/>
      <c r="AH199" s="71"/>
    </row>
    <row r="200" spans="1:34" s="64" customFormat="1" x14ac:dyDescent="0.2">
      <c r="A200" s="7" t="str">
        <f t="shared" si="42"/>
        <v>03.08.2037 - 02.09.2037</v>
      </c>
      <c r="B200" s="72">
        <f t="shared" si="56"/>
        <v>188</v>
      </c>
      <c r="C200" s="73">
        <f t="shared" si="49"/>
        <v>2541211.0462013795</v>
      </c>
      <c r="D200" s="73">
        <f t="shared" si="39"/>
        <v>12282.520056640002</v>
      </c>
      <c r="E200" s="73">
        <f t="shared" si="52"/>
        <v>9427.3423520540782</v>
      </c>
      <c r="F200" s="143">
        <f t="shared" si="50"/>
        <v>21709.86240869408</v>
      </c>
      <c r="G200" s="154"/>
      <c r="H200" s="154"/>
      <c r="I200" s="73">
        <f t="shared" si="43"/>
        <v>21709.86240869408</v>
      </c>
      <c r="J200" s="76"/>
      <c r="K200" s="4"/>
      <c r="L200" s="5"/>
      <c r="M200" s="6"/>
      <c r="N200" s="63" t="str">
        <f t="shared" si="40"/>
        <v/>
      </c>
      <c r="O200" s="8"/>
      <c r="P200" s="64">
        <f t="shared" si="41"/>
        <v>0</v>
      </c>
      <c r="Q200" s="64">
        <f t="shared" si="44"/>
        <v>2</v>
      </c>
      <c r="R200" s="65">
        <f t="shared" si="51"/>
        <v>173</v>
      </c>
      <c r="S200" s="77">
        <f t="shared" si="53"/>
        <v>4.8333333333333336E-3</v>
      </c>
      <c r="T200" s="67"/>
      <c r="U200" s="68">
        <f t="shared" si="54"/>
        <v>3700000</v>
      </c>
      <c r="V200" s="69">
        <f t="shared" si="55"/>
        <v>360</v>
      </c>
      <c r="W200" s="69"/>
      <c r="X200" s="70">
        <f t="shared" si="45"/>
        <v>50255</v>
      </c>
      <c r="Y200" s="70">
        <f t="shared" si="46"/>
        <v>50285</v>
      </c>
      <c r="Z200" s="71" t="str">
        <f t="shared" si="47"/>
        <v>03.08.2037</v>
      </c>
      <c r="AA200" s="71" t="str">
        <f t="shared" si="48"/>
        <v>02.09.2037</v>
      </c>
      <c r="AB200" s="71"/>
      <c r="AC200" s="71"/>
      <c r="AD200" s="71"/>
      <c r="AE200" s="71"/>
      <c r="AF200" s="71"/>
      <c r="AG200" s="71"/>
      <c r="AH200" s="71"/>
    </row>
    <row r="201" spans="1:34" s="64" customFormat="1" x14ac:dyDescent="0.2">
      <c r="A201" s="7" t="str">
        <f t="shared" si="42"/>
        <v>03.09.2037 - 02.10.2037</v>
      </c>
      <c r="B201" s="72">
        <f t="shared" si="56"/>
        <v>189</v>
      </c>
      <c r="C201" s="73">
        <f t="shared" si="49"/>
        <v>2531783.7038493254</v>
      </c>
      <c r="D201" s="73">
        <f t="shared" si="39"/>
        <v>12236.954568605073</v>
      </c>
      <c r="E201" s="73">
        <f t="shared" si="52"/>
        <v>9472.9078400890066</v>
      </c>
      <c r="F201" s="143">
        <f t="shared" si="50"/>
        <v>21709.86240869408</v>
      </c>
      <c r="G201" s="154"/>
      <c r="H201" s="154"/>
      <c r="I201" s="73">
        <f t="shared" si="43"/>
        <v>21709.86240869408</v>
      </c>
      <c r="J201" s="76"/>
      <c r="K201" s="4"/>
      <c r="L201" s="5"/>
      <c r="M201" s="6"/>
      <c r="N201" s="63" t="str">
        <f t="shared" si="40"/>
        <v/>
      </c>
      <c r="O201" s="8"/>
      <c r="P201" s="64">
        <f t="shared" si="41"/>
        <v>0</v>
      </c>
      <c r="Q201" s="64">
        <f t="shared" si="44"/>
        <v>2</v>
      </c>
      <c r="R201" s="65">
        <f t="shared" si="51"/>
        <v>172</v>
      </c>
      <c r="S201" s="77">
        <f t="shared" si="53"/>
        <v>4.8333333333333336E-3</v>
      </c>
      <c r="T201" s="67"/>
      <c r="U201" s="68">
        <f t="shared" si="54"/>
        <v>3700000</v>
      </c>
      <c r="V201" s="69">
        <f t="shared" si="55"/>
        <v>360</v>
      </c>
      <c r="W201" s="69"/>
      <c r="X201" s="70">
        <f t="shared" si="45"/>
        <v>50286</v>
      </c>
      <c r="Y201" s="70">
        <f t="shared" si="46"/>
        <v>50315</v>
      </c>
      <c r="Z201" s="71" t="str">
        <f t="shared" si="47"/>
        <v>03.09.2037</v>
      </c>
      <c r="AA201" s="71" t="str">
        <f t="shared" si="48"/>
        <v>02.10.2037</v>
      </c>
      <c r="AB201" s="71"/>
      <c r="AC201" s="71"/>
      <c r="AD201" s="71"/>
      <c r="AE201" s="71"/>
      <c r="AF201" s="71"/>
      <c r="AG201" s="71"/>
      <c r="AH201" s="71"/>
    </row>
    <row r="202" spans="1:34" s="64" customFormat="1" x14ac:dyDescent="0.2">
      <c r="A202" s="7" t="str">
        <f t="shared" si="42"/>
        <v>03.10.2037 - 02.11.2037</v>
      </c>
      <c r="B202" s="72">
        <f t="shared" si="56"/>
        <v>190</v>
      </c>
      <c r="C202" s="73">
        <f t="shared" si="49"/>
        <v>2522310.7960092365</v>
      </c>
      <c r="D202" s="73">
        <f t="shared" si="39"/>
        <v>12191.168847377978</v>
      </c>
      <c r="E202" s="73">
        <f t="shared" si="52"/>
        <v>9518.6935613161022</v>
      </c>
      <c r="F202" s="143">
        <f t="shared" si="50"/>
        <v>21709.86240869408</v>
      </c>
      <c r="G202" s="154"/>
      <c r="H202" s="154"/>
      <c r="I202" s="73">
        <f t="shared" si="43"/>
        <v>21709.86240869408</v>
      </c>
      <c r="J202" s="76"/>
      <c r="K202" s="4"/>
      <c r="L202" s="5"/>
      <c r="M202" s="6"/>
      <c r="N202" s="63" t="str">
        <f t="shared" si="40"/>
        <v/>
      </c>
      <c r="O202" s="8"/>
      <c r="P202" s="64">
        <f t="shared" si="41"/>
        <v>0</v>
      </c>
      <c r="Q202" s="64">
        <f t="shared" si="44"/>
        <v>2</v>
      </c>
      <c r="R202" s="65">
        <f t="shared" si="51"/>
        <v>171</v>
      </c>
      <c r="S202" s="77">
        <f t="shared" si="53"/>
        <v>4.8333333333333336E-3</v>
      </c>
      <c r="T202" s="67"/>
      <c r="U202" s="68">
        <f t="shared" si="54"/>
        <v>3700000</v>
      </c>
      <c r="V202" s="69">
        <f t="shared" si="55"/>
        <v>360</v>
      </c>
      <c r="W202" s="69"/>
      <c r="X202" s="70">
        <f t="shared" si="45"/>
        <v>50316</v>
      </c>
      <c r="Y202" s="70">
        <f t="shared" si="46"/>
        <v>50346</v>
      </c>
      <c r="Z202" s="71" t="str">
        <f t="shared" si="47"/>
        <v>03.10.2037</v>
      </c>
      <c r="AA202" s="71" t="str">
        <f t="shared" si="48"/>
        <v>02.11.2037</v>
      </c>
      <c r="AB202" s="71"/>
      <c r="AC202" s="71"/>
      <c r="AD202" s="71"/>
      <c r="AE202" s="71"/>
      <c r="AF202" s="71"/>
      <c r="AG202" s="71"/>
      <c r="AH202" s="71"/>
    </row>
    <row r="203" spans="1:34" s="64" customFormat="1" x14ac:dyDescent="0.2">
      <c r="A203" s="7" t="str">
        <f t="shared" si="42"/>
        <v>03.11.2037 - 02.12.2037</v>
      </c>
      <c r="B203" s="72">
        <f t="shared" si="56"/>
        <v>191</v>
      </c>
      <c r="C203" s="73">
        <f t="shared" si="49"/>
        <v>2512792.1024479205</v>
      </c>
      <c r="D203" s="73">
        <f t="shared" si="39"/>
        <v>12145.161828498283</v>
      </c>
      <c r="E203" s="73">
        <f t="shared" si="52"/>
        <v>9564.7005801957966</v>
      </c>
      <c r="F203" s="143">
        <f t="shared" si="50"/>
        <v>21709.86240869408</v>
      </c>
      <c r="G203" s="154"/>
      <c r="H203" s="154"/>
      <c r="I203" s="73">
        <f t="shared" si="43"/>
        <v>21709.86240869408</v>
      </c>
      <c r="J203" s="76"/>
      <c r="K203" s="4"/>
      <c r="L203" s="5"/>
      <c r="M203" s="6"/>
      <c r="N203" s="63" t="str">
        <f t="shared" si="40"/>
        <v/>
      </c>
      <c r="O203" s="8"/>
      <c r="P203" s="64">
        <f t="shared" si="41"/>
        <v>0</v>
      </c>
      <c r="Q203" s="64">
        <f t="shared" si="44"/>
        <v>2</v>
      </c>
      <c r="R203" s="65">
        <f t="shared" si="51"/>
        <v>170</v>
      </c>
      <c r="S203" s="77">
        <f t="shared" si="53"/>
        <v>4.8333333333333336E-3</v>
      </c>
      <c r="T203" s="67"/>
      <c r="U203" s="68">
        <f t="shared" si="54"/>
        <v>3700000</v>
      </c>
      <c r="V203" s="69">
        <f t="shared" si="55"/>
        <v>360</v>
      </c>
      <c r="W203" s="69"/>
      <c r="X203" s="70">
        <f t="shared" si="45"/>
        <v>50347</v>
      </c>
      <c r="Y203" s="70">
        <f t="shared" si="46"/>
        <v>50376</v>
      </c>
      <c r="Z203" s="71" t="str">
        <f t="shared" si="47"/>
        <v>03.11.2037</v>
      </c>
      <c r="AA203" s="71" t="str">
        <f t="shared" si="48"/>
        <v>02.12.2037</v>
      </c>
      <c r="AB203" s="71"/>
      <c r="AC203" s="71"/>
      <c r="AD203" s="71"/>
      <c r="AE203" s="71"/>
      <c r="AF203" s="71"/>
      <c r="AG203" s="71"/>
      <c r="AH203" s="71"/>
    </row>
    <row r="204" spans="1:34" s="64" customFormat="1" x14ac:dyDescent="0.2">
      <c r="A204" s="7" t="str">
        <f t="shared" si="42"/>
        <v>03.12.2037 - 02.01.2038</v>
      </c>
      <c r="B204" s="72">
        <f t="shared" si="56"/>
        <v>192</v>
      </c>
      <c r="C204" s="73">
        <f t="shared" si="49"/>
        <v>2503227.4018677245</v>
      </c>
      <c r="D204" s="73">
        <f t="shared" ref="D204:D267" si="57">C204*S204</f>
        <v>12098.932442360669</v>
      </c>
      <c r="E204" s="73">
        <f t="shared" si="52"/>
        <v>9610.9299663334114</v>
      </c>
      <c r="F204" s="143">
        <f t="shared" si="50"/>
        <v>21709.86240869408</v>
      </c>
      <c r="G204" s="154"/>
      <c r="H204" s="154"/>
      <c r="I204" s="73">
        <f t="shared" si="43"/>
        <v>21709.86240869408</v>
      </c>
      <c r="J204" s="76"/>
      <c r="K204" s="4"/>
      <c r="L204" s="5"/>
      <c r="M204" s="6"/>
      <c r="N204" s="63" t="str">
        <f t="shared" si="40"/>
        <v/>
      </c>
      <c r="O204" s="8"/>
      <c r="P204" s="64">
        <f t="shared" si="41"/>
        <v>0</v>
      </c>
      <c r="Q204" s="64">
        <f t="shared" si="44"/>
        <v>2</v>
      </c>
      <c r="R204" s="65">
        <f t="shared" si="51"/>
        <v>169</v>
      </c>
      <c r="S204" s="77">
        <f t="shared" si="53"/>
        <v>4.8333333333333336E-3</v>
      </c>
      <c r="T204" s="67"/>
      <c r="U204" s="68">
        <f t="shared" si="54"/>
        <v>3700000</v>
      </c>
      <c r="V204" s="69">
        <f t="shared" si="55"/>
        <v>360</v>
      </c>
      <c r="W204" s="69"/>
      <c r="X204" s="70">
        <f t="shared" si="45"/>
        <v>50377</v>
      </c>
      <c r="Y204" s="70">
        <f t="shared" si="46"/>
        <v>50407</v>
      </c>
      <c r="Z204" s="71" t="str">
        <f t="shared" si="47"/>
        <v>03.12.2037</v>
      </c>
      <c r="AA204" s="71" t="str">
        <f t="shared" si="48"/>
        <v>02.01.2038</v>
      </c>
      <c r="AB204" s="71"/>
      <c r="AC204" s="71"/>
      <c r="AD204" s="71"/>
      <c r="AE204" s="71"/>
      <c r="AF204" s="71"/>
      <c r="AG204" s="71"/>
      <c r="AH204" s="71"/>
    </row>
    <row r="205" spans="1:34" s="64" customFormat="1" x14ac:dyDescent="0.2">
      <c r="A205" s="7" t="str">
        <f t="shared" si="42"/>
        <v>03.01.2038 - 02.02.2038</v>
      </c>
      <c r="B205" s="72">
        <f t="shared" si="56"/>
        <v>193</v>
      </c>
      <c r="C205" s="73">
        <f t="shared" si="49"/>
        <v>2493616.4719013912</v>
      </c>
      <c r="D205" s="73">
        <f t="shared" si="57"/>
        <v>12052.479614190059</v>
      </c>
      <c r="E205" s="73">
        <f t="shared" si="52"/>
        <v>9657.3827945040211</v>
      </c>
      <c r="F205" s="143">
        <f t="shared" si="50"/>
        <v>21709.86240869408</v>
      </c>
      <c r="G205" s="154"/>
      <c r="H205" s="154"/>
      <c r="I205" s="73">
        <f t="shared" si="43"/>
        <v>21709.86240869408</v>
      </c>
      <c r="J205" s="76"/>
      <c r="K205" s="4"/>
      <c r="L205" s="5"/>
      <c r="M205" s="6"/>
      <c r="N205" s="63" t="str">
        <f t="shared" ref="N205:N250" si="58">IF(M205=$S$8,CONCATENATE($S$6,INT(R205-R206)," ",$T$6),IF(M205=$S$7,CONCATENATE($S$6,INT(F205-F206)," ",$T$7),""))</f>
        <v/>
      </c>
      <c r="O205" s="8"/>
      <c r="P205" s="64">
        <f t="shared" ref="P205:P268" si="59">IF(M205="",0,IF(M205=$S$7,1,2))</f>
        <v>0</v>
      </c>
      <c r="Q205" s="64">
        <f t="shared" si="44"/>
        <v>2</v>
      </c>
      <c r="R205" s="65">
        <f t="shared" si="51"/>
        <v>168</v>
      </c>
      <c r="S205" s="77">
        <f t="shared" si="53"/>
        <v>4.8333333333333336E-3</v>
      </c>
      <c r="T205" s="67"/>
      <c r="U205" s="68">
        <f t="shared" si="54"/>
        <v>3700000</v>
      </c>
      <c r="V205" s="69">
        <f t="shared" si="55"/>
        <v>360</v>
      </c>
      <c r="W205" s="69"/>
      <c r="X205" s="70">
        <f t="shared" si="45"/>
        <v>50408</v>
      </c>
      <c r="Y205" s="70">
        <f t="shared" si="46"/>
        <v>50438</v>
      </c>
      <c r="Z205" s="71" t="str">
        <f t="shared" si="47"/>
        <v>03.01.2038</v>
      </c>
      <c r="AA205" s="71" t="str">
        <f t="shared" si="48"/>
        <v>02.02.2038</v>
      </c>
      <c r="AB205" s="71"/>
      <c r="AC205" s="71"/>
      <c r="AD205" s="71"/>
      <c r="AE205" s="71"/>
      <c r="AF205" s="71"/>
      <c r="AG205" s="71"/>
      <c r="AH205" s="71"/>
    </row>
    <row r="206" spans="1:34" s="64" customFormat="1" x14ac:dyDescent="0.2">
      <c r="A206" s="7" t="str">
        <f t="shared" ref="A206:A269" si="60">CONCATENATE(Z206," - ",AA206)</f>
        <v>03.02.2038 - 02.03.2038</v>
      </c>
      <c r="B206" s="72">
        <f t="shared" si="56"/>
        <v>194</v>
      </c>
      <c r="C206" s="73">
        <f t="shared" si="49"/>
        <v>2483959.0891068871</v>
      </c>
      <c r="D206" s="73">
        <f t="shared" si="57"/>
        <v>12005.802264016622</v>
      </c>
      <c r="E206" s="73">
        <f t="shared" si="52"/>
        <v>9704.0601446774581</v>
      </c>
      <c r="F206" s="143">
        <f t="shared" si="50"/>
        <v>21709.86240869408</v>
      </c>
      <c r="G206" s="154"/>
      <c r="H206" s="154"/>
      <c r="I206" s="73">
        <f t="shared" ref="I206:I269" si="61">F206+K206</f>
        <v>21709.86240869408</v>
      </c>
      <c r="J206" s="76"/>
      <c r="K206" s="4"/>
      <c r="L206" s="5"/>
      <c r="M206" s="6"/>
      <c r="N206" s="63" t="str">
        <f t="shared" si="58"/>
        <v/>
      </c>
      <c r="O206" s="8"/>
      <c r="P206" s="64">
        <f t="shared" si="59"/>
        <v>0</v>
      </c>
      <c r="Q206" s="64">
        <f t="shared" ref="Q206:Q269" si="62">IF(AND(((P205+Q205)&gt;1),P205&lt;&gt;1),2,1)</f>
        <v>2</v>
      </c>
      <c r="R206" s="65">
        <f t="shared" si="51"/>
        <v>167</v>
      </c>
      <c r="S206" s="77">
        <f t="shared" si="53"/>
        <v>4.8333333333333336E-3</v>
      </c>
      <c r="T206" s="67"/>
      <c r="U206" s="68">
        <f t="shared" si="54"/>
        <v>3700000</v>
      </c>
      <c r="V206" s="69">
        <f t="shared" si="55"/>
        <v>360</v>
      </c>
      <c r="W206" s="69"/>
      <c r="X206" s="70">
        <f t="shared" ref="X206:X269" si="63">Y205+1</f>
        <v>50439</v>
      </c>
      <c r="Y206" s="70">
        <f t="shared" ref="Y206:Y269" si="64">DATE(YEAR(X206),MONTH(X206)+1,$P$5)</f>
        <v>50466</v>
      </c>
      <c r="Z206" s="71" t="str">
        <f t="shared" ref="Z206:Z269" si="65">TEXT(X206,"ДД.ММ.ГГГГ")</f>
        <v>03.02.2038</v>
      </c>
      <c r="AA206" s="71" t="str">
        <f t="shared" ref="AA206:AA269" si="66">TEXT(Y206,"ДД.ММ.ГГГГ")</f>
        <v>02.03.2038</v>
      </c>
      <c r="AB206" s="71"/>
      <c r="AC206" s="71"/>
      <c r="AD206" s="71"/>
      <c r="AE206" s="71"/>
      <c r="AF206" s="71"/>
      <c r="AG206" s="71"/>
      <c r="AH206" s="71"/>
    </row>
    <row r="207" spans="1:34" s="64" customFormat="1" x14ac:dyDescent="0.2">
      <c r="A207" s="7" t="str">
        <f t="shared" si="60"/>
        <v>03.03.2038 - 02.04.2038</v>
      </c>
      <c r="B207" s="72">
        <f t="shared" si="56"/>
        <v>195</v>
      </c>
      <c r="C207" s="73">
        <f t="shared" ref="C207:C270" si="67">IF(K206&gt;C206,0,IF(OR(C206&lt;0,C206&lt;F206),0,(IF(K206=0,C206-E206,C206-K206-E206))))</f>
        <v>2474255.0289622098</v>
      </c>
      <c r="D207" s="73">
        <f t="shared" si="57"/>
        <v>11958.899306650681</v>
      </c>
      <c r="E207" s="73">
        <f t="shared" si="52"/>
        <v>9750.963102043399</v>
      </c>
      <c r="F207" s="143">
        <f t="shared" ref="F207:F270" si="68">IF(C207&lt;=E206,C207+D207,IF(Q207=1,C207*(S207/(1-(1+S207)^-(R207-0))),U207*(S207/(1-(1+S207)^-(V207-0)))))</f>
        <v>21709.86240869408</v>
      </c>
      <c r="G207" s="154"/>
      <c r="H207" s="154"/>
      <c r="I207" s="73">
        <f t="shared" si="61"/>
        <v>21709.86240869408</v>
      </c>
      <c r="J207" s="76"/>
      <c r="K207" s="4"/>
      <c r="L207" s="5"/>
      <c r="M207" s="6"/>
      <c r="N207" s="63" t="str">
        <f t="shared" si="58"/>
        <v/>
      </c>
      <c r="O207" s="8"/>
      <c r="P207" s="64">
        <f t="shared" si="59"/>
        <v>0</v>
      </c>
      <c r="Q207" s="64">
        <f t="shared" si="62"/>
        <v>2</v>
      </c>
      <c r="R207" s="65">
        <f t="shared" ref="R207:R270" si="69">IF(M206=$S$8,LOG(F206/(F206-S207*C207),1+S207),R206-1)</f>
        <v>166</v>
      </c>
      <c r="S207" s="77">
        <f t="shared" si="53"/>
        <v>4.8333333333333336E-3</v>
      </c>
      <c r="T207" s="67"/>
      <c r="U207" s="68">
        <f t="shared" si="54"/>
        <v>3700000</v>
      </c>
      <c r="V207" s="69">
        <f t="shared" si="55"/>
        <v>360</v>
      </c>
      <c r="W207" s="69"/>
      <c r="X207" s="70">
        <f t="shared" si="63"/>
        <v>50467</v>
      </c>
      <c r="Y207" s="70">
        <f t="shared" si="64"/>
        <v>50497</v>
      </c>
      <c r="Z207" s="71" t="str">
        <f t="shared" si="65"/>
        <v>03.03.2038</v>
      </c>
      <c r="AA207" s="71" t="str">
        <f t="shared" si="66"/>
        <v>02.04.2038</v>
      </c>
      <c r="AB207" s="71"/>
      <c r="AC207" s="71"/>
      <c r="AD207" s="71"/>
      <c r="AE207" s="71"/>
      <c r="AF207" s="71"/>
      <c r="AG207" s="71"/>
      <c r="AH207" s="71"/>
    </row>
    <row r="208" spans="1:34" s="64" customFormat="1" x14ac:dyDescent="0.2">
      <c r="A208" s="7" t="str">
        <f t="shared" si="60"/>
        <v>03.04.2038 - 02.05.2038</v>
      </c>
      <c r="B208" s="72">
        <f t="shared" si="56"/>
        <v>196</v>
      </c>
      <c r="C208" s="73">
        <f t="shared" si="67"/>
        <v>2464504.0658601662</v>
      </c>
      <c r="D208" s="73">
        <f t="shared" si="57"/>
        <v>11911.769651657471</v>
      </c>
      <c r="E208" s="73">
        <f t="shared" si="52"/>
        <v>9798.0927570366093</v>
      </c>
      <c r="F208" s="143">
        <f t="shared" si="68"/>
        <v>21709.86240869408</v>
      </c>
      <c r="G208" s="154"/>
      <c r="H208" s="154"/>
      <c r="I208" s="73">
        <f t="shared" si="61"/>
        <v>21709.86240869408</v>
      </c>
      <c r="J208" s="76"/>
      <c r="K208" s="4"/>
      <c r="L208" s="5"/>
      <c r="M208" s="6"/>
      <c r="N208" s="63" t="str">
        <f t="shared" si="58"/>
        <v/>
      </c>
      <c r="O208" s="8"/>
      <c r="P208" s="64">
        <f t="shared" si="59"/>
        <v>0</v>
      </c>
      <c r="Q208" s="64">
        <f t="shared" si="62"/>
        <v>2</v>
      </c>
      <c r="R208" s="65">
        <f t="shared" si="69"/>
        <v>165</v>
      </c>
      <c r="S208" s="77">
        <f t="shared" si="53"/>
        <v>4.8333333333333336E-3</v>
      </c>
      <c r="T208" s="67"/>
      <c r="U208" s="68">
        <f t="shared" si="54"/>
        <v>3700000</v>
      </c>
      <c r="V208" s="69">
        <f t="shared" si="55"/>
        <v>360</v>
      </c>
      <c r="W208" s="69"/>
      <c r="X208" s="70">
        <f t="shared" si="63"/>
        <v>50498</v>
      </c>
      <c r="Y208" s="70">
        <f t="shared" si="64"/>
        <v>50527</v>
      </c>
      <c r="Z208" s="71" t="str">
        <f t="shared" si="65"/>
        <v>03.04.2038</v>
      </c>
      <c r="AA208" s="71" t="str">
        <f t="shared" si="66"/>
        <v>02.05.2038</v>
      </c>
      <c r="AB208" s="71"/>
      <c r="AC208" s="71"/>
      <c r="AD208" s="71"/>
      <c r="AE208" s="71"/>
      <c r="AF208" s="71"/>
      <c r="AG208" s="71"/>
      <c r="AH208" s="71"/>
    </row>
    <row r="209" spans="1:34" s="64" customFormat="1" x14ac:dyDescent="0.2">
      <c r="A209" s="7" t="str">
        <f t="shared" si="60"/>
        <v>03.05.2038 - 02.06.2038</v>
      </c>
      <c r="B209" s="72">
        <f t="shared" si="56"/>
        <v>197</v>
      </c>
      <c r="C209" s="73">
        <f t="shared" si="67"/>
        <v>2454705.9731031298</v>
      </c>
      <c r="D209" s="73">
        <f t="shared" si="57"/>
        <v>11864.412203331794</v>
      </c>
      <c r="E209" s="73">
        <f t="shared" si="52"/>
        <v>9845.4502053622855</v>
      </c>
      <c r="F209" s="143">
        <f t="shared" si="68"/>
        <v>21709.86240869408</v>
      </c>
      <c r="G209" s="154"/>
      <c r="H209" s="154"/>
      <c r="I209" s="73">
        <f t="shared" si="61"/>
        <v>21709.86240869408</v>
      </c>
      <c r="J209" s="76"/>
      <c r="K209" s="4"/>
      <c r="L209" s="5"/>
      <c r="M209" s="6"/>
      <c r="N209" s="63" t="str">
        <f t="shared" si="58"/>
        <v/>
      </c>
      <c r="O209" s="8"/>
      <c r="P209" s="64">
        <f t="shared" si="59"/>
        <v>0</v>
      </c>
      <c r="Q209" s="64">
        <f t="shared" si="62"/>
        <v>2</v>
      </c>
      <c r="R209" s="65">
        <f t="shared" si="69"/>
        <v>164</v>
      </c>
      <c r="S209" s="77">
        <f t="shared" si="53"/>
        <v>4.8333333333333336E-3</v>
      </c>
      <c r="T209" s="67"/>
      <c r="U209" s="68">
        <f t="shared" si="54"/>
        <v>3700000</v>
      </c>
      <c r="V209" s="69">
        <f t="shared" si="55"/>
        <v>360</v>
      </c>
      <c r="W209" s="69"/>
      <c r="X209" s="70">
        <f t="shared" si="63"/>
        <v>50528</v>
      </c>
      <c r="Y209" s="70">
        <f t="shared" si="64"/>
        <v>50558</v>
      </c>
      <c r="Z209" s="71" t="str">
        <f t="shared" si="65"/>
        <v>03.05.2038</v>
      </c>
      <c r="AA209" s="71" t="str">
        <f t="shared" si="66"/>
        <v>02.06.2038</v>
      </c>
      <c r="AB209" s="71"/>
      <c r="AC209" s="71"/>
      <c r="AD209" s="71"/>
      <c r="AE209" s="71"/>
      <c r="AF209" s="71"/>
      <c r="AG209" s="71"/>
      <c r="AH209" s="71"/>
    </row>
    <row r="210" spans="1:34" s="64" customFormat="1" x14ac:dyDescent="0.2">
      <c r="A210" s="7" t="str">
        <f t="shared" si="60"/>
        <v>03.06.2038 - 02.07.2038</v>
      </c>
      <c r="B210" s="72">
        <f t="shared" si="56"/>
        <v>198</v>
      </c>
      <c r="C210" s="73">
        <f t="shared" si="67"/>
        <v>2444860.5228977674</v>
      </c>
      <c r="D210" s="73">
        <f t="shared" si="57"/>
        <v>11816.825860672543</v>
      </c>
      <c r="E210" s="73">
        <f t="shared" ref="E210:E273" si="70">IF(C210&lt;=E209,C210,F210-D210)</f>
        <v>9893.0365480215369</v>
      </c>
      <c r="F210" s="143">
        <f t="shared" si="68"/>
        <v>21709.86240869408</v>
      </c>
      <c r="G210" s="154"/>
      <c r="H210" s="154"/>
      <c r="I210" s="73">
        <f t="shared" si="61"/>
        <v>21709.86240869408</v>
      </c>
      <c r="J210" s="76"/>
      <c r="K210" s="4"/>
      <c r="L210" s="5"/>
      <c r="M210" s="6"/>
      <c r="N210" s="63" t="str">
        <f t="shared" si="58"/>
        <v/>
      </c>
      <c r="O210" s="8"/>
      <c r="P210" s="64">
        <f t="shared" si="59"/>
        <v>0</v>
      </c>
      <c r="Q210" s="64">
        <f t="shared" si="62"/>
        <v>2</v>
      </c>
      <c r="R210" s="65">
        <f t="shared" si="69"/>
        <v>163</v>
      </c>
      <c r="S210" s="77">
        <f t="shared" si="53"/>
        <v>4.8333333333333336E-3</v>
      </c>
      <c r="T210" s="67"/>
      <c r="U210" s="68">
        <f t="shared" si="54"/>
        <v>3700000</v>
      </c>
      <c r="V210" s="69">
        <f t="shared" si="55"/>
        <v>360</v>
      </c>
      <c r="W210" s="69"/>
      <c r="X210" s="70">
        <f t="shared" si="63"/>
        <v>50559</v>
      </c>
      <c r="Y210" s="70">
        <f t="shared" si="64"/>
        <v>50588</v>
      </c>
      <c r="Z210" s="71" t="str">
        <f t="shared" si="65"/>
        <v>03.06.2038</v>
      </c>
      <c r="AA210" s="71" t="str">
        <f t="shared" si="66"/>
        <v>02.07.2038</v>
      </c>
      <c r="AB210" s="71"/>
      <c r="AC210" s="71"/>
      <c r="AD210" s="71"/>
      <c r="AE210" s="71"/>
      <c r="AF210" s="71"/>
      <c r="AG210" s="71"/>
      <c r="AH210" s="71"/>
    </row>
    <row r="211" spans="1:34" s="64" customFormat="1" x14ac:dyDescent="0.2">
      <c r="A211" s="7" t="str">
        <f t="shared" si="60"/>
        <v>03.07.2038 - 02.08.2038</v>
      </c>
      <c r="B211" s="72">
        <f t="shared" si="56"/>
        <v>199</v>
      </c>
      <c r="C211" s="73">
        <f t="shared" si="67"/>
        <v>2434967.4863497457</v>
      </c>
      <c r="D211" s="73">
        <f t="shared" si="57"/>
        <v>11769.009517357104</v>
      </c>
      <c r="E211" s="73">
        <f t="shared" si="70"/>
        <v>9940.8528913369755</v>
      </c>
      <c r="F211" s="143">
        <f t="shared" si="68"/>
        <v>21709.86240869408</v>
      </c>
      <c r="G211" s="154"/>
      <c r="H211" s="154"/>
      <c r="I211" s="73">
        <f t="shared" si="61"/>
        <v>21709.86240869408</v>
      </c>
      <c r="J211" s="76"/>
      <c r="K211" s="4"/>
      <c r="L211" s="5"/>
      <c r="M211" s="6"/>
      <c r="N211" s="63" t="str">
        <f t="shared" si="58"/>
        <v/>
      </c>
      <c r="O211" s="8"/>
      <c r="P211" s="64">
        <f t="shared" si="59"/>
        <v>0</v>
      </c>
      <c r="Q211" s="64">
        <f t="shared" si="62"/>
        <v>2</v>
      </c>
      <c r="R211" s="65">
        <f t="shared" si="69"/>
        <v>162</v>
      </c>
      <c r="S211" s="77">
        <f t="shared" ref="S211:S274" si="71">IF(J210=0,S210,J210/12)</f>
        <v>4.8333333333333336E-3</v>
      </c>
      <c r="T211" s="67"/>
      <c r="U211" s="68">
        <f t="shared" si="54"/>
        <v>3700000</v>
      </c>
      <c r="V211" s="69">
        <f t="shared" si="55"/>
        <v>360</v>
      </c>
      <c r="W211" s="69"/>
      <c r="X211" s="70">
        <f t="shared" si="63"/>
        <v>50589</v>
      </c>
      <c r="Y211" s="70">
        <f t="shared" si="64"/>
        <v>50619</v>
      </c>
      <c r="Z211" s="71" t="str">
        <f t="shared" si="65"/>
        <v>03.07.2038</v>
      </c>
      <c r="AA211" s="71" t="str">
        <f t="shared" si="66"/>
        <v>02.08.2038</v>
      </c>
      <c r="AB211" s="71"/>
      <c r="AC211" s="71"/>
      <c r="AD211" s="71"/>
      <c r="AE211" s="71"/>
      <c r="AF211" s="71"/>
      <c r="AG211" s="71"/>
      <c r="AH211" s="71"/>
    </row>
    <row r="212" spans="1:34" s="64" customFormat="1" x14ac:dyDescent="0.2">
      <c r="A212" s="7" t="str">
        <f t="shared" si="60"/>
        <v>03.08.2038 - 02.09.2038</v>
      </c>
      <c r="B212" s="72">
        <f t="shared" si="56"/>
        <v>200</v>
      </c>
      <c r="C212" s="73">
        <f t="shared" si="67"/>
        <v>2425026.6334584085</v>
      </c>
      <c r="D212" s="73">
        <f t="shared" si="57"/>
        <v>11720.962061715642</v>
      </c>
      <c r="E212" s="73">
        <f t="shared" si="70"/>
        <v>9988.9003469784384</v>
      </c>
      <c r="F212" s="143">
        <f t="shared" si="68"/>
        <v>21709.86240869408</v>
      </c>
      <c r="G212" s="154"/>
      <c r="H212" s="154"/>
      <c r="I212" s="73">
        <f t="shared" si="61"/>
        <v>21709.86240869408</v>
      </c>
      <c r="J212" s="76"/>
      <c r="K212" s="4"/>
      <c r="L212" s="5"/>
      <c r="M212" s="6"/>
      <c r="N212" s="63" t="str">
        <f t="shared" si="58"/>
        <v/>
      </c>
      <c r="O212" s="8"/>
      <c r="P212" s="64">
        <f t="shared" si="59"/>
        <v>0</v>
      </c>
      <c r="Q212" s="64">
        <f t="shared" si="62"/>
        <v>2</v>
      </c>
      <c r="R212" s="65">
        <f t="shared" si="69"/>
        <v>161</v>
      </c>
      <c r="S212" s="77">
        <f t="shared" si="71"/>
        <v>4.8333333333333336E-3</v>
      </c>
      <c r="T212" s="67"/>
      <c r="U212" s="68">
        <f t="shared" si="54"/>
        <v>3700000</v>
      </c>
      <c r="V212" s="69">
        <f t="shared" si="55"/>
        <v>360</v>
      </c>
      <c r="W212" s="69"/>
      <c r="X212" s="70">
        <f t="shared" si="63"/>
        <v>50620</v>
      </c>
      <c r="Y212" s="70">
        <f t="shared" si="64"/>
        <v>50650</v>
      </c>
      <c r="Z212" s="71" t="str">
        <f t="shared" si="65"/>
        <v>03.08.2038</v>
      </c>
      <c r="AA212" s="71" t="str">
        <f t="shared" si="66"/>
        <v>02.09.2038</v>
      </c>
      <c r="AB212" s="71"/>
      <c r="AC212" s="71"/>
      <c r="AD212" s="71"/>
      <c r="AE212" s="71"/>
      <c r="AF212" s="71"/>
      <c r="AG212" s="71"/>
      <c r="AH212" s="71"/>
    </row>
    <row r="213" spans="1:34" s="64" customFormat="1" x14ac:dyDescent="0.2">
      <c r="A213" s="7" t="str">
        <f t="shared" si="60"/>
        <v>03.09.2038 - 02.10.2038</v>
      </c>
      <c r="B213" s="72">
        <f t="shared" si="56"/>
        <v>201</v>
      </c>
      <c r="C213" s="73">
        <f t="shared" si="67"/>
        <v>2415037.73311143</v>
      </c>
      <c r="D213" s="73">
        <f t="shared" si="57"/>
        <v>11672.682376705245</v>
      </c>
      <c r="E213" s="73">
        <f t="shared" si="70"/>
        <v>10037.180031988835</v>
      </c>
      <c r="F213" s="143">
        <f t="shared" si="68"/>
        <v>21709.86240869408</v>
      </c>
      <c r="G213" s="154"/>
      <c r="H213" s="154"/>
      <c r="I213" s="73">
        <f t="shared" si="61"/>
        <v>21709.86240869408</v>
      </c>
      <c r="J213" s="76"/>
      <c r="K213" s="4"/>
      <c r="L213" s="5"/>
      <c r="M213" s="6"/>
      <c r="N213" s="63" t="str">
        <f t="shared" si="58"/>
        <v/>
      </c>
      <c r="O213" s="8"/>
      <c r="P213" s="64">
        <f t="shared" si="59"/>
        <v>0</v>
      </c>
      <c r="Q213" s="64">
        <f t="shared" si="62"/>
        <v>2</v>
      </c>
      <c r="R213" s="65">
        <f t="shared" si="69"/>
        <v>160</v>
      </c>
      <c r="S213" s="77">
        <f t="shared" si="71"/>
        <v>4.8333333333333336E-3</v>
      </c>
      <c r="T213" s="67"/>
      <c r="U213" s="68">
        <f t="shared" si="54"/>
        <v>3700000</v>
      </c>
      <c r="V213" s="69">
        <f t="shared" si="55"/>
        <v>360</v>
      </c>
      <c r="W213" s="69"/>
      <c r="X213" s="70">
        <f t="shared" si="63"/>
        <v>50651</v>
      </c>
      <c r="Y213" s="70">
        <f t="shared" si="64"/>
        <v>50680</v>
      </c>
      <c r="Z213" s="71" t="str">
        <f t="shared" si="65"/>
        <v>03.09.2038</v>
      </c>
      <c r="AA213" s="71" t="str">
        <f t="shared" si="66"/>
        <v>02.10.2038</v>
      </c>
      <c r="AB213" s="71"/>
      <c r="AC213" s="71"/>
      <c r="AD213" s="71"/>
      <c r="AE213" s="71"/>
      <c r="AF213" s="71"/>
      <c r="AG213" s="71"/>
      <c r="AH213" s="71"/>
    </row>
    <row r="214" spans="1:34" s="64" customFormat="1" x14ac:dyDescent="0.2">
      <c r="A214" s="7" t="str">
        <f t="shared" si="60"/>
        <v>03.10.2038 - 02.11.2038</v>
      </c>
      <c r="B214" s="72">
        <f t="shared" si="56"/>
        <v>202</v>
      </c>
      <c r="C214" s="73">
        <f t="shared" si="67"/>
        <v>2405000.5530794412</v>
      </c>
      <c r="D214" s="73">
        <f t="shared" si="57"/>
        <v>11624.169339883967</v>
      </c>
      <c r="E214" s="73">
        <f t="shared" si="70"/>
        <v>10085.693068810113</v>
      </c>
      <c r="F214" s="143">
        <f t="shared" si="68"/>
        <v>21709.86240869408</v>
      </c>
      <c r="G214" s="154"/>
      <c r="H214" s="154"/>
      <c r="I214" s="73">
        <f t="shared" si="61"/>
        <v>21709.86240869408</v>
      </c>
      <c r="J214" s="76"/>
      <c r="K214" s="4"/>
      <c r="L214" s="5"/>
      <c r="M214" s="6"/>
      <c r="N214" s="63" t="str">
        <f t="shared" si="58"/>
        <v/>
      </c>
      <c r="O214" s="8"/>
      <c r="P214" s="64">
        <f t="shared" si="59"/>
        <v>0</v>
      </c>
      <c r="Q214" s="64">
        <f t="shared" si="62"/>
        <v>2</v>
      </c>
      <c r="R214" s="65">
        <f t="shared" si="69"/>
        <v>159</v>
      </c>
      <c r="S214" s="77">
        <f t="shared" si="71"/>
        <v>4.8333333333333336E-3</v>
      </c>
      <c r="T214" s="67"/>
      <c r="U214" s="68">
        <f t="shared" si="54"/>
        <v>3700000</v>
      </c>
      <c r="V214" s="69">
        <f t="shared" si="55"/>
        <v>360</v>
      </c>
      <c r="W214" s="69"/>
      <c r="X214" s="70">
        <f t="shared" si="63"/>
        <v>50681</v>
      </c>
      <c r="Y214" s="70">
        <f t="shared" si="64"/>
        <v>50711</v>
      </c>
      <c r="Z214" s="71" t="str">
        <f t="shared" si="65"/>
        <v>03.10.2038</v>
      </c>
      <c r="AA214" s="71" t="str">
        <f t="shared" si="66"/>
        <v>02.11.2038</v>
      </c>
      <c r="AB214" s="71"/>
      <c r="AC214" s="71"/>
      <c r="AD214" s="71"/>
      <c r="AE214" s="71"/>
      <c r="AF214" s="71"/>
      <c r="AG214" s="71"/>
      <c r="AH214" s="71"/>
    </row>
    <row r="215" spans="1:34" s="64" customFormat="1" x14ac:dyDescent="0.2">
      <c r="A215" s="7" t="str">
        <f t="shared" si="60"/>
        <v>03.11.2038 - 02.12.2038</v>
      </c>
      <c r="B215" s="72">
        <f t="shared" si="56"/>
        <v>203</v>
      </c>
      <c r="C215" s="73">
        <f t="shared" si="67"/>
        <v>2394914.8600106309</v>
      </c>
      <c r="D215" s="73">
        <f t="shared" si="57"/>
        <v>11575.421823384717</v>
      </c>
      <c r="E215" s="73">
        <f t="shared" si="70"/>
        <v>10134.440585309363</v>
      </c>
      <c r="F215" s="143">
        <f t="shared" si="68"/>
        <v>21709.86240869408</v>
      </c>
      <c r="G215" s="154"/>
      <c r="H215" s="154"/>
      <c r="I215" s="73">
        <f t="shared" si="61"/>
        <v>21709.86240869408</v>
      </c>
      <c r="J215" s="76"/>
      <c r="K215" s="4"/>
      <c r="L215" s="5"/>
      <c r="M215" s="6"/>
      <c r="N215" s="63" t="str">
        <f t="shared" si="58"/>
        <v/>
      </c>
      <c r="O215" s="8"/>
      <c r="P215" s="64">
        <f t="shared" si="59"/>
        <v>0</v>
      </c>
      <c r="Q215" s="64">
        <f t="shared" si="62"/>
        <v>2</v>
      </c>
      <c r="R215" s="65">
        <f t="shared" si="69"/>
        <v>158</v>
      </c>
      <c r="S215" s="77">
        <f t="shared" si="71"/>
        <v>4.8333333333333336E-3</v>
      </c>
      <c r="T215" s="67"/>
      <c r="U215" s="68">
        <f t="shared" si="54"/>
        <v>3700000</v>
      </c>
      <c r="V215" s="69">
        <f t="shared" si="55"/>
        <v>360</v>
      </c>
      <c r="W215" s="69"/>
      <c r="X215" s="70">
        <f t="shared" si="63"/>
        <v>50712</v>
      </c>
      <c r="Y215" s="70">
        <f t="shared" si="64"/>
        <v>50741</v>
      </c>
      <c r="Z215" s="71" t="str">
        <f t="shared" si="65"/>
        <v>03.11.2038</v>
      </c>
      <c r="AA215" s="71" t="str">
        <f t="shared" si="66"/>
        <v>02.12.2038</v>
      </c>
      <c r="AB215" s="71"/>
      <c r="AC215" s="71"/>
      <c r="AD215" s="71"/>
      <c r="AE215" s="71"/>
      <c r="AF215" s="71"/>
      <c r="AG215" s="71"/>
      <c r="AH215" s="71"/>
    </row>
    <row r="216" spans="1:34" s="64" customFormat="1" x14ac:dyDescent="0.2">
      <c r="A216" s="7" t="str">
        <f t="shared" si="60"/>
        <v>03.12.2038 - 02.01.2039</v>
      </c>
      <c r="B216" s="72">
        <f t="shared" si="56"/>
        <v>204</v>
      </c>
      <c r="C216" s="73">
        <f t="shared" si="67"/>
        <v>2384780.4194253217</v>
      </c>
      <c r="D216" s="73">
        <f t="shared" si="57"/>
        <v>11526.438693889055</v>
      </c>
      <c r="E216" s="73">
        <f t="shared" si="70"/>
        <v>10183.423714805025</v>
      </c>
      <c r="F216" s="143">
        <f t="shared" si="68"/>
        <v>21709.86240869408</v>
      </c>
      <c r="G216" s="154"/>
      <c r="H216" s="154"/>
      <c r="I216" s="73">
        <f t="shared" si="61"/>
        <v>21709.86240869408</v>
      </c>
      <c r="J216" s="76"/>
      <c r="K216" s="4"/>
      <c r="L216" s="5"/>
      <c r="M216" s="6"/>
      <c r="N216" s="63" t="str">
        <f t="shared" si="58"/>
        <v/>
      </c>
      <c r="O216" s="8"/>
      <c r="P216" s="64">
        <f t="shared" si="59"/>
        <v>0</v>
      </c>
      <c r="Q216" s="64">
        <f t="shared" si="62"/>
        <v>2</v>
      </c>
      <c r="R216" s="65">
        <f t="shared" si="69"/>
        <v>157</v>
      </c>
      <c r="S216" s="77">
        <f t="shared" si="71"/>
        <v>4.8333333333333336E-3</v>
      </c>
      <c r="T216" s="67"/>
      <c r="U216" s="68">
        <f t="shared" si="54"/>
        <v>3700000</v>
      </c>
      <c r="V216" s="69">
        <f t="shared" si="55"/>
        <v>360</v>
      </c>
      <c r="W216" s="69"/>
      <c r="X216" s="70">
        <f t="shared" si="63"/>
        <v>50742</v>
      </c>
      <c r="Y216" s="70">
        <f t="shared" si="64"/>
        <v>50772</v>
      </c>
      <c r="Z216" s="71" t="str">
        <f t="shared" si="65"/>
        <v>03.12.2038</v>
      </c>
      <c r="AA216" s="71" t="str">
        <f t="shared" si="66"/>
        <v>02.01.2039</v>
      </c>
      <c r="AB216" s="71"/>
      <c r="AC216" s="71"/>
      <c r="AD216" s="71"/>
      <c r="AE216" s="71"/>
      <c r="AF216" s="71"/>
      <c r="AG216" s="71"/>
      <c r="AH216" s="71"/>
    </row>
    <row r="217" spans="1:34" s="64" customFormat="1" x14ac:dyDescent="0.2">
      <c r="A217" s="7" t="str">
        <f t="shared" si="60"/>
        <v>03.01.2039 - 02.02.2039</v>
      </c>
      <c r="B217" s="72">
        <f t="shared" si="56"/>
        <v>205</v>
      </c>
      <c r="C217" s="73">
        <f t="shared" si="67"/>
        <v>2374596.9957105168</v>
      </c>
      <c r="D217" s="73">
        <f t="shared" si="57"/>
        <v>11477.218812600831</v>
      </c>
      <c r="E217" s="73">
        <f t="shared" si="70"/>
        <v>10232.643596093249</v>
      </c>
      <c r="F217" s="143">
        <f t="shared" si="68"/>
        <v>21709.86240869408</v>
      </c>
      <c r="G217" s="154"/>
      <c r="H217" s="154"/>
      <c r="I217" s="73">
        <f t="shared" si="61"/>
        <v>21709.86240869408</v>
      </c>
      <c r="J217" s="76"/>
      <c r="K217" s="4"/>
      <c r="L217" s="5"/>
      <c r="M217" s="6"/>
      <c r="N217" s="63" t="str">
        <f t="shared" si="58"/>
        <v/>
      </c>
      <c r="O217" s="8"/>
      <c r="P217" s="64">
        <f t="shared" si="59"/>
        <v>0</v>
      </c>
      <c r="Q217" s="64">
        <f t="shared" si="62"/>
        <v>2</v>
      </c>
      <c r="R217" s="65">
        <f t="shared" si="69"/>
        <v>156</v>
      </c>
      <c r="S217" s="77">
        <f t="shared" si="71"/>
        <v>4.8333333333333336E-3</v>
      </c>
      <c r="T217" s="67"/>
      <c r="U217" s="68">
        <f t="shared" si="54"/>
        <v>3700000</v>
      </c>
      <c r="V217" s="69">
        <f t="shared" si="55"/>
        <v>360</v>
      </c>
      <c r="W217" s="69"/>
      <c r="X217" s="70">
        <f t="shared" si="63"/>
        <v>50773</v>
      </c>
      <c r="Y217" s="70">
        <f t="shared" si="64"/>
        <v>50803</v>
      </c>
      <c r="Z217" s="71" t="str">
        <f t="shared" si="65"/>
        <v>03.01.2039</v>
      </c>
      <c r="AA217" s="71" t="str">
        <f t="shared" si="66"/>
        <v>02.02.2039</v>
      </c>
      <c r="AB217" s="71"/>
      <c r="AC217" s="71"/>
      <c r="AD217" s="71"/>
      <c r="AE217" s="71"/>
      <c r="AF217" s="71"/>
      <c r="AG217" s="71"/>
      <c r="AH217" s="71"/>
    </row>
    <row r="218" spans="1:34" s="64" customFormat="1" x14ac:dyDescent="0.2">
      <c r="A218" s="7" t="str">
        <f t="shared" si="60"/>
        <v>03.02.2039 - 02.03.2039</v>
      </c>
      <c r="B218" s="72">
        <f t="shared" si="56"/>
        <v>206</v>
      </c>
      <c r="C218" s="73">
        <f t="shared" si="67"/>
        <v>2364364.3521144236</v>
      </c>
      <c r="D218" s="73">
        <f t="shared" si="57"/>
        <v>11427.761035219715</v>
      </c>
      <c r="E218" s="73">
        <f t="shared" si="70"/>
        <v>10282.101373474365</v>
      </c>
      <c r="F218" s="143">
        <f t="shared" si="68"/>
        <v>21709.86240869408</v>
      </c>
      <c r="G218" s="154"/>
      <c r="H218" s="154"/>
      <c r="I218" s="73">
        <f t="shared" si="61"/>
        <v>21709.86240869408</v>
      </c>
      <c r="J218" s="76"/>
      <c r="K218" s="4"/>
      <c r="L218" s="5"/>
      <c r="M218" s="6"/>
      <c r="N218" s="63" t="str">
        <f t="shared" si="58"/>
        <v/>
      </c>
      <c r="O218" s="8"/>
      <c r="P218" s="64">
        <f t="shared" si="59"/>
        <v>0</v>
      </c>
      <c r="Q218" s="64">
        <f t="shared" si="62"/>
        <v>2</v>
      </c>
      <c r="R218" s="65">
        <f t="shared" si="69"/>
        <v>155</v>
      </c>
      <c r="S218" s="77">
        <f t="shared" si="71"/>
        <v>4.8333333333333336E-3</v>
      </c>
      <c r="T218" s="67"/>
      <c r="U218" s="68">
        <f t="shared" ref="U218:U281" si="72">IF(OR(M217=$S$8,J217&gt;0),C218,U217)</f>
        <v>3700000</v>
      </c>
      <c r="V218" s="69">
        <f t="shared" ref="V218:V281" si="73">IF(OR(M217=$S$8,J217&gt;0),R218,V217)</f>
        <v>360</v>
      </c>
      <c r="W218" s="69"/>
      <c r="X218" s="70">
        <f t="shared" si="63"/>
        <v>50804</v>
      </c>
      <c r="Y218" s="70">
        <f t="shared" si="64"/>
        <v>50831</v>
      </c>
      <c r="Z218" s="71" t="str">
        <f t="shared" si="65"/>
        <v>03.02.2039</v>
      </c>
      <c r="AA218" s="71" t="str">
        <f t="shared" si="66"/>
        <v>02.03.2039</v>
      </c>
      <c r="AB218" s="71"/>
      <c r="AC218" s="71"/>
      <c r="AD218" s="71"/>
      <c r="AE218" s="71"/>
      <c r="AF218" s="71"/>
      <c r="AG218" s="71"/>
      <c r="AH218" s="71"/>
    </row>
    <row r="219" spans="1:34" s="64" customFormat="1" x14ac:dyDescent="0.2">
      <c r="A219" s="7" t="str">
        <f t="shared" si="60"/>
        <v>03.03.2039 - 02.04.2039</v>
      </c>
      <c r="B219" s="72">
        <f t="shared" si="56"/>
        <v>207</v>
      </c>
      <c r="C219" s="73">
        <f t="shared" si="67"/>
        <v>2354082.2507409491</v>
      </c>
      <c r="D219" s="73">
        <f t="shared" si="57"/>
        <v>11378.064211914587</v>
      </c>
      <c r="E219" s="73">
        <f t="shared" si="70"/>
        <v>10331.798196779493</v>
      </c>
      <c r="F219" s="143">
        <f t="shared" si="68"/>
        <v>21709.86240869408</v>
      </c>
      <c r="G219" s="154"/>
      <c r="H219" s="154"/>
      <c r="I219" s="73">
        <f t="shared" si="61"/>
        <v>21709.86240869408</v>
      </c>
      <c r="J219" s="76"/>
      <c r="K219" s="4"/>
      <c r="L219" s="5"/>
      <c r="M219" s="6"/>
      <c r="N219" s="63" t="str">
        <f t="shared" si="58"/>
        <v/>
      </c>
      <c r="O219" s="8"/>
      <c r="P219" s="64">
        <f t="shared" si="59"/>
        <v>0</v>
      </c>
      <c r="Q219" s="64">
        <f t="shared" si="62"/>
        <v>2</v>
      </c>
      <c r="R219" s="65">
        <f t="shared" si="69"/>
        <v>154</v>
      </c>
      <c r="S219" s="77">
        <f t="shared" si="71"/>
        <v>4.8333333333333336E-3</v>
      </c>
      <c r="T219" s="67"/>
      <c r="U219" s="68">
        <f t="shared" si="72"/>
        <v>3700000</v>
      </c>
      <c r="V219" s="69">
        <f t="shared" si="73"/>
        <v>360</v>
      </c>
      <c r="W219" s="69"/>
      <c r="X219" s="70">
        <f t="shared" si="63"/>
        <v>50832</v>
      </c>
      <c r="Y219" s="70">
        <f t="shared" si="64"/>
        <v>50862</v>
      </c>
      <c r="Z219" s="71" t="str">
        <f t="shared" si="65"/>
        <v>03.03.2039</v>
      </c>
      <c r="AA219" s="71" t="str">
        <f t="shared" si="66"/>
        <v>02.04.2039</v>
      </c>
      <c r="AB219" s="71"/>
      <c r="AC219" s="71"/>
      <c r="AD219" s="71"/>
      <c r="AE219" s="71"/>
      <c r="AF219" s="71"/>
      <c r="AG219" s="71"/>
      <c r="AH219" s="71"/>
    </row>
    <row r="220" spans="1:34" s="64" customFormat="1" x14ac:dyDescent="0.2">
      <c r="A220" s="7" t="str">
        <f t="shared" si="60"/>
        <v>03.04.2039 - 02.05.2039</v>
      </c>
      <c r="B220" s="72">
        <f t="shared" si="56"/>
        <v>208</v>
      </c>
      <c r="C220" s="73">
        <f t="shared" si="67"/>
        <v>2343750.4525441695</v>
      </c>
      <c r="D220" s="73">
        <f t="shared" si="57"/>
        <v>11328.127187296819</v>
      </c>
      <c r="E220" s="73">
        <f t="shared" si="70"/>
        <v>10381.735221397261</v>
      </c>
      <c r="F220" s="143">
        <f t="shared" si="68"/>
        <v>21709.86240869408</v>
      </c>
      <c r="G220" s="154"/>
      <c r="H220" s="154"/>
      <c r="I220" s="73">
        <f t="shared" si="61"/>
        <v>21709.86240869408</v>
      </c>
      <c r="J220" s="76"/>
      <c r="K220" s="4"/>
      <c r="L220" s="5"/>
      <c r="M220" s="6"/>
      <c r="N220" s="63" t="str">
        <f t="shared" si="58"/>
        <v/>
      </c>
      <c r="O220" s="8"/>
      <c r="P220" s="64">
        <f t="shared" si="59"/>
        <v>0</v>
      </c>
      <c r="Q220" s="64">
        <f t="shared" si="62"/>
        <v>2</v>
      </c>
      <c r="R220" s="65">
        <f t="shared" si="69"/>
        <v>153</v>
      </c>
      <c r="S220" s="77">
        <f t="shared" si="71"/>
        <v>4.8333333333333336E-3</v>
      </c>
      <c r="T220" s="67"/>
      <c r="U220" s="68">
        <f t="shared" si="72"/>
        <v>3700000</v>
      </c>
      <c r="V220" s="69">
        <f t="shared" si="73"/>
        <v>360</v>
      </c>
      <c r="W220" s="69"/>
      <c r="X220" s="70">
        <f t="shared" si="63"/>
        <v>50863</v>
      </c>
      <c r="Y220" s="70">
        <f t="shared" si="64"/>
        <v>50892</v>
      </c>
      <c r="Z220" s="71" t="str">
        <f t="shared" si="65"/>
        <v>03.04.2039</v>
      </c>
      <c r="AA220" s="71" t="str">
        <f t="shared" si="66"/>
        <v>02.05.2039</v>
      </c>
      <c r="AB220" s="71"/>
      <c r="AC220" s="71"/>
      <c r="AD220" s="71"/>
      <c r="AE220" s="71"/>
      <c r="AF220" s="71"/>
      <c r="AG220" s="71"/>
      <c r="AH220" s="71"/>
    </row>
    <row r="221" spans="1:34" s="64" customFormat="1" x14ac:dyDescent="0.2">
      <c r="A221" s="7" t="str">
        <f t="shared" si="60"/>
        <v>03.05.2039 - 02.06.2039</v>
      </c>
      <c r="B221" s="72">
        <f t="shared" si="56"/>
        <v>209</v>
      </c>
      <c r="C221" s="73">
        <f t="shared" si="67"/>
        <v>2333368.7173227724</v>
      </c>
      <c r="D221" s="73">
        <f t="shared" si="57"/>
        <v>11277.9488003934</v>
      </c>
      <c r="E221" s="73">
        <f t="shared" si="70"/>
        <v>10431.91360830068</v>
      </c>
      <c r="F221" s="143">
        <f t="shared" si="68"/>
        <v>21709.86240869408</v>
      </c>
      <c r="G221" s="154"/>
      <c r="H221" s="154"/>
      <c r="I221" s="73">
        <f t="shared" si="61"/>
        <v>21709.86240869408</v>
      </c>
      <c r="J221" s="76"/>
      <c r="K221" s="4"/>
      <c r="L221" s="5"/>
      <c r="M221" s="6"/>
      <c r="N221" s="63" t="str">
        <f t="shared" si="58"/>
        <v/>
      </c>
      <c r="O221" s="8"/>
      <c r="P221" s="64">
        <f t="shared" si="59"/>
        <v>0</v>
      </c>
      <c r="Q221" s="64">
        <f t="shared" si="62"/>
        <v>2</v>
      </c>
      <c r="R221" s="65">
        <f t="shared" si="69"/>
        <v>152</v>
      </c>
      <c r="S221" s="77">
        <f t="shared" si="71"/>
        <v>4.8333333333333336E-3</v>
      </c>
      <c r="T221" s="67"/>
      <c r="U221" s="68">
        <f t="shared" si="72"/>
        <v>3700000</v>
      </c>
      <c r="V221" s="69">
        <f t="shared" si="73"/>
        <v>360</v>
      </c>
      <c r="W221" s="69"/>
      <c r="X221" s="70">
        <f t="shared" si="63"/>
        <v>50893</v>
      </c>
      <c r="Y221" s="70">
        <f t="shared" si="64"/>
        <v>50923</v>
      </c>
      <c r="Z221" s="71" t="str">
        <f t="shared" si="65"/>
        <v>03.05.2039</v>
      </c>
      <c r="AA221" s="71" t="str">
        <f t="shared" si="66"/>
        <v>02.06.2039</v>
      </c>
      <c r="AB221" s="71"/>
      <c r="AC221" s="71"/>
      <c r="AD221" s="71"/>
      <c r="AE221" s="71"/>
      <c r="AF221" s="71"/>
      <c r="AG221" s="71"/>
      <c r="AH221" s="71"/>
    </row>
    <row r="222" spans="1:34" s="64" customFormat="1" x14ac:dyDescent="0.2">
      <c r="A222" s="7" t="str">
        <f t="shared" si="60"/>
        <v>03.06.2039 - 02.07.2039</v>
      </c>
      <c r="B222" s="72">
        <f t="shared" si="56"/>
        <v>210</v>
      </c>
      <c r="C222" s="73">
        <f t="shared" si="67"/>
        <v>2322936.8037144719</v>
      </c>
      <c r="D222" s="73">
        <f t="shared" si="57"/>
        <v>11227.527884619947</v>
      </c>
      <c r="E222" s="73">
        <f t="shared" si="70"/>
        <v>10482.334524074133</v>
      </c>
      <c r="F222" s="143">
        <f t="shared" si="68"/>
        <v>21709.86240869408</v>
      </c>
      <c r="G222" s="154"/>
      <c r="H222" s="154"/>
      <c r="I222" s="73">
        <f t="shared" si="61"/>
        <v>21709.86240869408</v>
      </c>
      <c r="J222" s="76"/>
      <c r="K222" s="4"/>
      <c r="L222" s="5"/>
      <c r="M222" s="6"/>
      <c r="N222" s="63" t="str">
        <f t="shared" si="58"/>
        <v/>
      </c>
      <c r="O222" s="8"/>
      <c r="P222" s="64">
        <f t="shared" si="59"/>
        <v>0</v>
      </c>
      <c r="Q222" s="64">
        <f t="shared" si="62"/>
        <v>2</v>
      </c>
      <c r="R222" s="65">
        <f t="shared" si="69"/>
        <v>151</v>
      </c>
      <c r="S222" s="77">
        <f t="shared" si="71"/>
        <v>4.8333333333333336E-3</v>
      </c>
      <c r="T222" s="67"/>
      <c r="U222" s="68">
        <f t="shared" si="72"/>
        <v>3700000</v>
      </c>
      <c r="V222" s="69">
        <f t="shared" si="73"/>
        <v>360</v>
      </c>
      <c r="W222" s="69"/>
      <c r="X222" s="70">
        <f t="shared" si="63"/>
        <v>50924</v>
      </c>
      <c r="Y222" s="70">
        <f t="shared" si="64"/>
        <v>50953</v>
      </c>
      <c r="Z222" s="71" t="str">
        <f t="shared" si="65"/>
        <v>03.06.2039</v>
      </c>
      <c r="AA222" s="71" t="str">
        <f t="shared" si="66"/>
        <v>02.07.2039</v>
      </c>
      <c r="AB222" s="71"/>
      <c r="AC222" s="71"/>
      <c r="AD222" s="71"/>
      <c r="AE222" s="71"/>
      <c r="AF222" s="71"/>
      <c r="AG222" s="71"/>
      <c r="AH222" s="71"/>
    </row>
    <row r="223" spans="1:34" s="64" customFormat="1" x14ac:dyDescent="0.2">
      <c r="A223" s="7" t="str">
        <f t="shared" si="60"/>
        <v>03.07.2039 - 02.08.2039</v>
      </c>
      <c r="B223" s="72">
        <f t="shared" si="56"/>
        <v>211</v>
      </c>
      <c r="C223" s="73">
        <f t="shared" si="67"/>
        <v>2312454.4691903978</v>
      </c>
      <c r="D223" s="73">
        <f t="shared" si="57"/>
        <v>11176.86326775359</v>
      </c>
      <c r="E223" s="73">
        <f t="shared" si="70"/>
        <v>10532.99914094049</v>
      </c>
      <c r="F223" s="143">
        <f t="shared" si="68"/>
        <v>21709.86240869408</v>
      </c>
      <c r="G223" s="154"/>
      <c r="H223" s="154"/>
      <c r="I223" s="73">
        <f t="shared" si="61"/>
        <v>21709.86240869408</v>
      </c>
      <c r="J223" s="76"/>
      <c r="K223" s="4"/>
      <c r="L223" s="5"/>
      <c r="M223" s="6"/>
      <c r="N223" s="63" t="str">
        <f t="shared" si="58"/>
        <v/>
      </c>
      <c r="O223" s="8"/>
      <c r="P223" s="64">
        <f t="shared" si="59"/>
        <v>0</v>
      </c>
      <c r="Q223" s="64">
        <f t="shared" si="62"/>
        <v>2</v>
      </c>
      <c r="R223" s="65">
        <f t="shared" si="69"/>
        <v>150</v>
      </c>
      <c r="S223" s="77">
        <f t="shared" si="71"/>
        <v>4.8333333333333336E-3</v>
      </c>
      <c r="T223" s="67"/>
      <c r="U223" s="68">
        <f t="shared" si="72"/>
        <v>3700000</v>
      </c>
      <c r="V223" s="69">
        <f t="shared" si="73"/>
        <v>360</v>
      </c>
      <c r="W223" s="69"/>
      <c r="X223" s="70">
        <f t="shared" si="63"/>
        <v>50954</v>
      </c>
      <c r="Y223" s="70">
        <f t="shared" si="64"/>
        <v>50984</v>
      </c>
      <c r="Z223" s="71" t="str">
        <f t="shared" si="65"/>
        <v>03.07.2039</v>
      </c>
      <c r="AA223" s="71" t="str">
        <f t="shared" si="66"/>
        <v>02.08.2039</v>
      </c>
      <c r="AB223" s="71"/>
      <c r="AC223" s="71"/>
      <c r="AD223" s="71"/>
      <c r="AE223" s="71"/>
      <c r="AF223" s="71"/>
      <c r="AG223" s="71"/>
      <c r="AH223" s="71"/>
    </row>
    <row r="224" spans="1:34" s="64" customFormat="1" x14ac:dyDescent="0.2">
      <c r="A224" s="7" t="str">
        <f t="shared" si="60"/>
        <v>03.08.2039 - 02.09.2039</v>
      </c>
      <c r="B224" s="72">
        <f t="shared" si="56"/>
        <v>212</v>
      </c>
      <c r="C224" s="73">
        <f t="shared" si="67"/>
        <v>2301921.4700494572</v>
      </c>
      <c r="D224" s="73">
        <f t="shared" si="57"/>
        <v>11125.95377190571</v>
      </c>
      <c r="E224" s="73">
        <f t="shared" si="70"/>
        <v>10583.90863678837</v>
      </c>
      <c r="F224" s="143">
        <f t="shared" si="68"/>
        <v>21709.86240869408</v>
      </c>
      <c r="G224" s="154"/>
      <c r="H224" s="154"/>
      <c r="I224" s="73">
        <f t="shared" si="61"/>
        <v>21709.86240869408</v>
      </c>
      <c r="J224" s="76"/>
      <c r="K224" s="4"/>
      <c r="L224" s="5"/>
      <c r="M224" s="6"/>
      <c r="N224" s="63" t="str">
        <f t="shared" si="58"/>
        <v/>
      </c>
      <c r="O224" s="8"/>
      <c r="P224" s="64">
        <f t="shared" si="59"/>
        <v>0</v>
      </c>
      <c r="Q224" s="64">
        <f t="shared" si="62"/>
        <v>2</v>
      </c>
      <c r="R224" s="65">
        <f t="shared" si="69"/>
        <v>149</v>
      </c>
      <c r="S224" s="77">
        <f t="shared" si="71"/>
        <v>4.8333333333333336E-3</v>
      </c>
      <c r="T224" s="67"/>
      <c r="U224" s="68">
        <f t="shared" si="72"/>
        <v>3700000</v>
      </c>
      <c r="V224" s="69">
        <f t="shared" si="73"/>
        <v>360</v>
      </c>
      <c r="W224" s="69"/>
      <c r="X224" s="70">
        <f t="shared" si="63"/>
        <v>50985</v>
      </c>
      <c r="Y224" s="70">
        <f t="shared" si="64"/>
        <v>51015</v>
      </c>
      <c r="Z224" s="71" t="str">
        <f t="shared" si="65"/>
        <v>03.08.2039</v>
      </c>
      <c r="AA224" s="71" t="str">
        <f t="shared" si="66"/>
        <v>02.09.2039</v>
      </c>
      <c r="AB224" s="71"/>
      <c r="AC224" s="71"/>
      <c r="AD224" s="71"/>
      <c r="AE224" s="71"/>
      <c r="AF224" s="71"/>
      <c r="AG224" s="71"/>
      <c r="AH224" s="71"/>
    </row>
    <row r="225" spans="1:34" s="64" customFormat="1" x14ac:dyDescent="0.2">
      <c r="A225" s="7" t="str">
        <f t="shared" si="60"/>
        <v>03.09.2039 - 02.10.2039</v>
      </c>
      <c r="B225" s="72">
        <f t="shared" si="56"/>
        <v>213</v>
      </c>
      <c r="C225" s="73">
        <f t="shared" si="67"/>
        <v>2291337.5614126688</v>
      </c>
      <c r="D225" s="73">
        <f t="shared" si="57"/>
        <v>11074.798213494567</v>
      </c>
      <c r="E225" s="73">
        <f t="shared" si="70"/>
        <v>10635.064195199513</v>
      </c>
      <c r="F225" s="143">
        <f t="shared" si="68"/>
        <v>21709.86240869408</v>
      </c>
      <c r="G225" s="154"/>
      <c r="H225" s="154"/>
      <c r="I225" s="73">
        <f t="shared" si="61"/>
        <v>21709.86240869408</v>
      </c>
      <c r="J225" s="76"/>
      <c r="K225" s="4"/>
      <c r="L225" s="5"/>
      <c r="M225" s="6"/>
      <c r="N225" s="63" t="str">
        <f t="shared" si="58"/>
        <v/>
      </c>
      <c r="O225" s="8"/>
      <c r="P225" s="64">
        <f t="shared" si="59"/>
        <v>0</v>
      </c>
      <c r="Q225" s="64">
        <f t="shared" si="62"/>
        <v>2</v>
      </c>
      <c r="R225" s="65">
        <f t="shared" si="69"/>
        <v>148</v>
      </c>
      <c r="S225" s="77">
        <f t="shared" si="71"/>
        <v>4.8333333333333336E-3</v>
      </c>
      <c r="T225" s="67"/>
      <c r="U225" s="68">
        <f t="shared" si="72"/>
        <v>3700000</v>
      </c>
      <c r="V225" s="69">
        <f t="shared" si="73"/>
        <v>360</v>
      </c>
      <c r="W225" s="69"/>
      <c r="X225" s="70">
        <f t="shared" si="63"/>
        <v>51016</v>
      </c>
      <c r="Y225" s="70">
        <f t="shared" si="64"/>
        <v>51045</v>
      </c>
      <c r="Z225" s="71" t="str">
        <f t="shared" si="65"/>
        <v>03.09.2039</v>
      </c>
      <c r="AA225" s="71" t="str">
        <f t="shared" si="66"/>
        <v>02.10.2039</v>
      </c>
      <c r="AB225" s="71"/>
      <c r="AC225" s="71"/>
      <c r="AD225" s="71"/>
      <c r="AE225" s="71"/>
      <c r="AF225" s="71"/>
      <c r="AG225" s="71"/>
      <c r="AH225" s="71"/>
    </row>
    <row r="226" spans="1:34" s="64" customFormat="1" x14ac:dyDescent="0.2">
      <c r="A226" s="7" t="str">
        <f t="shared" si="60"/>
        <v>03.10.2039 - 02.11.2039</v>
      </c>
      <c r="B226" s="72">
        <f t="shared" si="56"/>
        <v>214</v>
      </c>
      <c r="C226" s="73">
        <f t="shared" si="67"/>
        <v>2280702.4972174694</v>
      </c>
      <c r="D226" s="73">
        <f t="shared" si="57"/>
        <v>11023.39540321777</v>
      </c>
      <c r="E226" s="73">
        <f t="shared" si="70"/>
        <v>10686.46700547631</v>
      </c>
      <c r="F226" s="143">
        <f t="shared" si="68"/>
        <v>21709.86240869408</v>
      </c>
      <c r="G226" s="154"/>
      <c r="H226" s="154"/>
      <c r="I226" s="73">
        <f t="shared" si="61"/>
        <v>21709.86240869408</v>
      </c>
      <c r="J226" s="76"/>
      <c r="K226" s="4"/>
      <c r="L226" s="5"/>
      <c r="M226" s="6"/>
      <c r="N226" s="63" t="str">
        <f t="shared" si="58"/>
        <v/>
      </c>
      <c r="O226" s="8"/>
      <c r="P226" s="64">
        <f t="shared" si="59"/>
        <v>0</v>
      </c>
      <c r="Q226" s="64">
        <f t="shared" si="62"/>
        <v>2</v>
      </c>
      <c r="R226" s="65">
        <f t="shared" si="69"/>
        <v>147</v>
      </c>
      <c r="S226" s="77">
        <f t="shared" si="71"/>
        <v>4.8333333333333336E-3</v>
      </c>
      <c r="T226" s="67"/>
      <c r="U226" s="68">
        <f t="shared" si="72"/>
        <v>3700000</v>
      </c>
      <c r="V226" s="69">
        <f t="shared" si="73"/>
        <v>360</v>
      </c>
      <c r="W226" s="69"/>
      <c r="X226" s="70">
        <f t="shared" si="63"/>
        <v>51046</v>
      </c>
      <c r="Y226" s="70">
        <f t="shared" si="64"/>
        <v>51076</v>
      </c>
      <c r="Z226" s="71" t="str">
        <f t="shared" si="65"/>
        <v>03.10.2039</v>
      </c>
      <c r="AA226" s="71" t="str">
        <f t="shared" si="66"/>
        <v>02.11.2039</v>
      </c>
      <c r="AB226" s="71"/>
      <c r="AC226" s="71"/>
      <c r="AD226" s="71"/>
      <c r="AE226" s="71"/>
      <c r="AF226" s="71"/>
      <c r="AG226" s="71"/>
      <c r="AH226" s="71"/>
    </row>
    <row r="227" spans="1:34" s="64" customFormat="1" x14ac:dyDescent="0.2">
      <c r="A227" s="7" t="str">
        <f t="shared" si="60"/>
        <v>03.11.2039 - 02.12.2039</v>
      </c>
      <c r="B227" s="72">
        <f t="shared" si="56"/>
        <v>215</v>
      </c>
      <c r="C227" s="73">
        <f t="shared" si="67"/>
        <v>2270016.030211993</v>
      </c>
      <c r="D227" s="73">
        <f t="shared" si="57"/>
        <v>10971.744146024634</v>
      </c>
      <c r="E227" s="73">
        <f t="shared" si="70"/>
        <v>10738.118262669446</v>
      </c>
      <c r="F227" s="143">
        <f t="shared" si="68"/>
        <v>21709.86240869408</v>
      </c>
      <c r="G227" s="154"/>
      <c r="H227" s="154"/>
      <c r="I227" s="73">
        <f t="shared" si="61"/>
        <v>21709.86240869408</v>
      </c>
      <c r="J227" s="76"/>
      <c r="K227" s="4"/>
      <c r="L227" s="5"/>
      <c r="M227" s="6"/>
      <c r="N227" s="63" t="str">
        <f t="shared" si="58"/>
        <v/>
      </c>
      <c r="O227" s="8"/>
      <c r="P227" s="64">
        <f t="shared" si="59"/>
        <v>0</v>
      </c>
      <c r="Q227" s="64">
        <f t="shared" si="62"/>
        <v>2</v>
      </c>
      <c r="R227" s="65">
        <f t="shared" si="69"/>
        <v>146</v>
      </c>
      <c r="S227" s="77">
        <f t="shared" si="71"/>
        <v>4.8333333333333336E-3</v>
      </c>
      <c r="T227" s="67"/>
      <c r="U227" s="68">
        <f t="shared" si="72"/>
        <v>3700000</v>
      </c>
      <c r="V227" s="69">
        <f t="shared" si="73"/>
        <v>360</v>
      </c>
      <c r="W227" s="69"/>
      <c r="X227" s="70">
        <f t="shared" si="63"/>
        <v>51077</v>
      </c>
      <c r="Y227" s="70">
        <f t="shared" si="64"/>
        <v>51106</v>
      </c>
      <c r="Z227" s="71" t="str">
        <f t="shared" si="65"/>
        <v>03.11.2039</v>
      </c>
      <c r="AA227" s="71" t="str">
        <f t="shared" si="66"/>
        <v>02.12.2039</v>
      </c>
      <c r="AB227" s="71"/>
      <c r="AC227" s="71"/>
      <c r="AD227" s="71"/>
      <c r="AE227" s="71"/>
      <c r="AF227" s="71"/>
      <c r="AG227" s="71"/>
      <c r="AH227" s="71"/>
    </row>
    <row r="228" spans="1:34" s="64" customFormat="1" x14ac:dyDescent="0.2">
      <c r="A228" s="7" t="str">
        <f t="shared" si="60"/>
        <v>03.12.2039 - 02.01.2040</v>
      </c>
      <c r="B228" s="72">
        <f t="shared" si="56"/>
        <v>216</v>
      </c>
      <c r="C228" s="73">
        <f t="shared" si="67"/>
        <v>2259277.9119493235</v>
      </c>
      <c r="D228" s="73">
        <f t="shared" si="57"/>
        <v>10919.843241088398</v>
      </c>
      <c r="E228" s="73">
        <f t="shared" si="70"/>
        <v>10790.019167605682</v>
      </c>
      <c r="F228" s="143">
        <f t="shared" si="68"/>
        <v>21709.86240869408</v>
      </c>
      <c r="G228" s="154"/>
      <c r="H228" s="154"/>
      <c r="I228" s="73">
        <f t="shared" si="61"/>
        <v>21709.86240869408</v>
      </c>
      <c r="J228" s="76"/>
      <c r="K228" s="4"/>
      <c r="L228" s="5"/>
      <c r="M228" s="6"/>
      <c r="N228" s="63" t="str">
        <f t="shared" si="58"/>
        <v/>
      </c>
      <c r="O228" s="8"/>
      <c r="P228" s="64">
        <f t="shared" si="59"/>
        <v>0</v>
      </c>
      <c r="Q228" s="64">
        <f t="shared" si="62"/>
        <v>2</v>
      </c>
      <c r="R228" s="65">
        <f t="shared" si="69"/>
        <v>145</v>
      </c>
      <c r="S228" s="77">
        <f t="shared" si="71"/>
        <v>4.8333333333333336E-3</v>
      </c>
      <c r="T228" s="67"/>
      <c r="U228" s="68">
        <f t="shared" si="72"/>
        <v>3700000</v>
      </c>
      <c r="V228" s="69">
        <f t="shared" si="73"/>
        <v>360</v>
      </c>
      <c r="W228" s="69"/>
      <c r="X228" s="70">
        <f t="shared" si="63"/>
        <v>51107</v>
      </c>
      <c r="Y228" s="70">
        <f t="shared" si="64"/>
        <v>51137</v>
      </c>
      <c r="Z228" s="71" t="str">
        <f t="shared" si="65"/>
        <v>03.12.2039</v>
      </c>
      <c r="AA228" s="71" t="str">
        <f t="shared" si="66"/>
        <v>02.01.2040</v>
      </c>
      <c r="AB228" s="71"/>
      <c r="AC228" s="71"/>
      <c r="AD228" s="71"/>
      <c r="AE228" s="71"/>
      <c r="AF228" s="71"/>
      <c r="AG228" s="71"/>
      <c r="AH228" s="71"/>
    </row>
    <row r="229" spans="1:34" s="64" customFormat="1" x14ac:dyDescent="0.2">
      <c r="A229" s="7" t="str">
        <f t="shared" si="60"/>
        <v>03.01.2040 - 02.02.2040</v>
      </c>
      <c r="B229" s="72">
        <f t="shared" si="56"/>
        <v>217</v>
      </c>
      <c r="C229" s="73">
        <f t="shared" si="67"/>
        <v>2248487.8927817177</v>
      </c>
      <c r="D229" s="73">
        <f t="shared" si="57"/>
        <v>10867.691481778304</v>
      </c>
      <c r="E229" s="73">
        <f t="shared" si="70"/>
        <v>10842.170926915776</v>
      </c>
      <c r="F229" s="143">
        <f t="shared" si="68"/>
        <v>21709.86240869408</v>
      </c>
      <c r="G229" s="154"/>
      <c r="H229" s="154"/>
      <c r="I229" s="73">
        <f t="shared" si="61"/>
        <v>21709.86240869408</v>
      </c>
      <c r="J229" s="76"/>
      <c r="K229" s="4"/>
      <c r="L229" s="5"/>
      <c r="M229" s="6"/>
      <c r="N229" s="63" t="str">
        <f t="shared" si="58"/>
        <v/>
      </c>
      <c r="O229" s="8"/>
      <c r="P229" s="64">
        <f t="shared" si="59"/>
        <v>0</v>
      </c>
      <c r="Q229" s="64">
        <f t="shared" si="62"/>
        <v>2</v>
      </c>
      <c r="R229" s="65">
        <f t="shared" si="69"/>
        <v>144</v>
      </c>
      <c r="S229" s="77">
        <f t="shared" si="71"/>
        <v>4.8333333333333336E-3</v>
      </c>
      <c r="T229" s="67"/>
      <c r="U229" s="68">
        <f t="shared" si="72"/>
        <v>3700000</v>
      </c>
      <c r="V229" s="69">
        <f t="shared" si="73"/>
        <v>360</v>
      </c>
      <c r="W229" s="69"/>
      <c r="X229" s="70">
        <f t="shared" si="63"/>
        <v>51138</v>
      </c>
      <c r="Y229" s="70">
        <f t="shared" si="64"/>
        <v>51168</v>
      </c>
      <c r="Z229" s="71" t="str">
        <f t="shared" si="65"/>
        <v>03.01.2040</v>
      </c>
      <c r="AA229" s="71" t="str">
        <f t="shared" si="66"/>
        <v>02.02.2040</v>
      </c>
      <c r="AB229" s="71"/>
      <c r="AC229" s="71"/>
      <c r="AD229" s="71"/>
      <c r="AE229" s="71"/>
      <c r="AF229" s="71"/>
      <c r="AG229" s="71"/>
      <c r="AH229" s="71"/>
    </row>
    <row r="230" spans="1:34" s="64" customFormat="1" x14ac:dyDescent="0.2">
      <c r="A230" s="7" t="str">
        <f t="shared" si="60"/>
        <v>03.02.2040 - 02.03.2040</v>
      </c>
      <c r="B230" s="72">
        <f t="shared" si="56"/>
        <v>218</v>
      </c>
      <c r="C230" s="73">
        <f t="shared" si="67"/>
        <v>2237645.7218548018</v>
      </c>
      <c r="D230" s="73">
        <f t="shared" si="57"/>
        <v>10815.287655631542</v>
      </c>
      <c r="E230" s="73">
        <f t="shared" si="70"/>
        <v>10894.574753062538</v>
      </c>
      <c r="F230" s="143">
        <f t="shared" si="68"/>
        <v>21709.86240869408</v>
      </c>
      <c r="G230" s="154"/>
      <c r="H230" s="154"/>
      <c r="I230" s="73">
        <f t="shared" si="61"/>
        <v>21709.86240869408</v>
      </c>
      <c r="J230" s="76"/>
      <c r="K230" s="4"/>
      <c r="L230" s="5"/>
      <c r="M230" s="6"/>
      <c r="N230" s="63" t="str">
        <f t="shared" si="58"/>
        <v/>
      </c>
      <c r="O230" s="8"/>
      <c r="P230" s="64">
        <f t="shared" si="59"/>
        <v>0</v>
      </c>
      <c r="Q230" s="64">
        <f t="shared" si="62"/>
        <v>2</v>
      </c>
      <c r="R230" s="65">
        <f t="shared" si="69"/>
        <v>143</v>
      </c>
      <c r="S230" s="77">
        <f t="shared" si="71"/>
        <v>4.8333333333333336E-3</v>
      </c>
      <c r="T230" s="67"/>
      <c r="U230" s="68">
        <f t="shared" si="72"/>
        <v>3700000</v>
      </c>
      <c r="V230" s="69">
        <f t="shared" si="73"/>
        <v>360</v>
      </c>
      <c r="W230" s="69"/>
      <c r="X230" s="70">
        <f t="shared" si="63"/>
        <v>51169</v>
      </c>
      <c r="Y230" s="70">
        <f t="shared" si="64"/>
        <v>51197</v>
      </c>
      <c r="Z230" s="71" t="str">
        <f t="shared" si="65"/>
        <v>03.02.2040</v>
      </c>
      <c r="AA230" s="71" t="str">
        <f t="shared" si="66"/>
        <v>02.03.2040</v>
      </c>
      <c r="AB230" s="71"/>
      <c r="AC230" s="71"/>
      <c r="AD230" s="71"/>
      <c r="AE230" s="71"/>
      <c r="AF230" s="71"/>
      <c r="AG230" s="71"/>
      <c r="AH230" s="71"/>
    </row>
    <row r="231" spans="1:34" s="64" customFormat="1" x14ac:dyDescent="0.2">
      <c r="A231" s="7" t="str">
        <f t="shared" si="60"/>
        <v>03.03.2040 - 02.04.2040</v>
      </c>
      <c r="B231" s="72">
        <f t="shared" si="56"/>
        <v>219</v>
      </c>
      <c r="C231" s="73">
        <f t="shared" si="67"/>
        <v>2226751.1471017394</v>
      </c>
      <c r="D231" s="73">
        <f t="shared" si="57"/>
        <v>10762.630544325075</v>
      </c>
      <c r="E231" s="73">
        <f t="shared" si="70"/>
        <v>10947.231864369005</v>
      </c>
      <c r="F231" s="143">
        <f t="shared" si="68"/>
        <v>21709.86240869408</v>
      </c>
      <c r="G231" s="154"/>
      <c r="H231" s="154"/>
      <c r="I231" s="73">
        <f t="shared" si="61"/>
        <v>21709.86240869408</v>
      </c>
      <c r="J231" s="76"/>
      <c r="K231" s="4"/>
      <c r="L231" s="5"/>
      <c r="M231" s="6"/>
      <c r="N231" s="63" t="str">
        <f t="shared" si="58"/>
        <v/>
      </c>
      <c r="O231" s="8"/>
      <c r="P231" s="64">
        <f t="shared" si="59"/>
        <v>0</v>
      </c>
      <c r="Q231" s="64">
        <f t="shared" si="62"/>
        <v>2</v>
      </c>
      <c r="R231" s="65">
        <f t="shared" si="69"/>
        <v>142</v>
      </c>
      <c r="S231" s="77">
        <f t="shared" si="71"/>
        <v>4.8333333333333336E-3</v>
      </c>
      <c r="T231" s="67"/>
      <c r="U231" s="68">
        <f t="shared" si="72"/>
        <v>3700000</v>
      </c>
      <c r="V231" s="69">
        <f t="shared" si="73"/>
        <v>360</v>
      </c>
      <c r="W231" s="69"/>
      <c r="X231" s="70">
        <f t="shared" si="63"/>
        <v>51198</v>
      </c>
      <c r="Y231" s="70">
        <f t="shared" si="64"/>
        <v>51228</v>
      </c>
      <c r="Z231" s="71" t="str">
        <f t="shared" si="65"/>
        <v>03.03.2040</v>
      </c>
      <c r="AA231" s="71" t="str">
        <f t="shared" si="66"/>
        <v>02.04.2040</v>
      </c>
      <c r="AB231" s="71"/>
      <c r="AC231" s="71"/>
      <c r="AD231" s="71"/>
      <c r="AE231" s="71"/>
      <c r="AF231" s="71"/>
      <c r="AG231" s="71"/>
      <c r="AH231" s="71"/>
    </row>
    <row r="232" spans="1:34" s="64" customFormat="1" x14ac:dyDescent="0.2">
      <c r="A232" s="7" t="str">
        <f t="shared" si="60"/>
        <v>03.04.2040 - 02.05.2040</v>
      </c>
      <c r="B232" s="72">
        <f t="shared" si="56"/>
        <v>220</v>
      </c>
      <c r="C232" s="73">
        <f t="shared" si="67"/>
        <v>2215803.9152373704</v>
      </c>
      <c r="D232" s="73">
        <f t="shared" si="57"/>
        <v>10709.718923647291</v>
      </c>
      <c r="E232" s="73">
        <f t="shared" si="70"/>
        <v>11000.143485046789</v>
      </c>
      <c r="F232" s="143">
        <f t="shared" si="68"/>
        <v>21709.86240869408</v>
      </c>
      <c r="G232" s="154"/>
      <c r="H232" s="154"/>
      <c r="I232" s="73">
        <f t="shared" si="61"/>
        <v>21709.86240869408</v>
      </c>
      <c r="J232" s="76"/>
      <c r="K232" s="4"/>
      <c r="L232" s="5"/>
      <c r="M232" s="6"/>
      <c r="N232" s="63" t="str">
        <f t="shared" si="58"/>
        <v/>
      </c>
      <c r="O232" s="8"/>
      <c r="P232" s="64">
        <f t="shared" si="59"/>
        <v>0</v>
      </c>
      <c r="Q232" s="64">
        <f t="shared" si="62"/>
        <v>2</v>
      </c>
      <c r="R232" s="65">
        <f t="shared" si="69"/>
        <v>141</v>
      </c>
      <c r="S232" s="77">
        <f t="shared" si="71"/>
        <v>4.8333333333333336E-3</v>
      </c>
      <c r="T232" s="67"/>
      <c r="U232" s="68">
        <f t="shared" si="72"/>
        <v>3700000</v>
      </c>
      <c r="V232" s="69">
        <f t="shared" si="73"/>
        <v>360</v>
      </c>
      <c r="W232" s="69"/>
      <c r="X232" s="70">
        <f t="shared" si="63"/>
        <v>51229</v>
      </c>
      <c r="Y232" s="70">
        <f t="shared" si="64"/>
        <v>51258</v>
      </c>
      <c r="Z232" s="71" t="str">
        <f t="shared" si="65"/>
        <v>03.04.2040</v>
      </c>
      <c r="AA232" s="71" t="str">
        <f t="shared" si="66"/>
        <v>02.05.2040</v>
      </c>
      <c r="AB232" s="71"/>
      <c r="AC232" s="71"/>
      <c r="AD232" s="71"/>
      <c r="AE232" s="71"/>
      <c r="AF232" s="71"/>
      <c r="AG232" s="71"/>
      <c r="AH232" s="71"/>
    </row>
    <row r="233" spans="1:34" s="64" customFormat="1" x14ac:dyDescent="0.2">
      <c r="A233" s="7" t="str">
        <f t="shared" si="60"/>
        <v>03.05.2040 - 02.06.2040</v>
      </c>
      <c r="B233" s="72">
        <f t="shared" si="56"/>
        <v>221</v>
      </c>
      <c r="C233" s="73">
        <f t="shared" si="67"/>
        <v>2204803.7717523235</v>
      </c>
      <c r="D233" s="73">
        <f t="shared" si="57"/>
        <v>10656.551563469564</v>
      </c>
      <c r="E233" s="73">
        <f t="shared" si="70"/>
        <v>11053.310845224516</v>
      </c>
      <c r="F233" s="143">
        <f t="shared" si="68"/>
        <v>21709.86240869408</v>
      </c>
      <c r="G233" s="154"/>
      <c r="H233" s="154"/>
      <c r="I233" s="73">
        <f t="shared" si="61"/>
        <v>21709.86240869408</v>
      </c>
      <c r="J233" s="76"/>
      <c r="K233" s="4"/>
      <c r="L233" s="5"/>
      <c r="M233" s="6"/>
      <c r="N233" s="63" t="str">
        <f t="shared" si="58"/>
        <v/>
      </c>
      <c r="O233" s="8"/>
      <c r="P233" s="64">
        <f t="shared" si="59"/>
        <v>0</v>
      </c>
      <c r="Q233" s="64">
        <f t="shared" si="62"/>
        <v>2</v>
      </c>
      <c r="R233" s="65">
        <f t="shared" si="69"/>
        <v>140</v>
      </c>
      <c r="S233" s="77">
        <f t="shared" si="71"/>
        <v>4.8333333333333336E-3</v>
      </c>
      <c r="T233" s="67"/>
      <c r="U233" s="68">
        <f t="shared" si="72"/>
        <v>3700000</v>
      </c>
      <c r="V233" s="69">
        <f t="shared" si="73"/>
        <v>360</v>
      </c>
      <c r="W233" s="69"/>
      <c r="X233" s="70">
        <f t="shared" si="63"/>
        <v>51259</v>
      </c>
      <c r="Y233" s="70">
        <f t="shared" si="64"/>
        <v>51289</v>
      </c>
      <c r="Z233" s="71" t="str">
        <f t="shared" si="65"/>
        <v>03.05.2040</v>
      </c>
      <c r="AA233" s="71" t="str">
        <f t="shared" si="66"/>
        <v>02.06.2040</v>
      </c>
      <c r="AB233" s="71"/>
      <c r="AC233" s="71"/>
      <c r="AD233" s="71"/>
      <c r="AE233" s="71"/>
      <c r="AF233" s="71"/>
      <c r="AG233" s="71"/>
      <c r="AH233" s="71"/>
    </row>
    <row r="234" spans="1:34" s="64" customFormat="1" x14ac:dyDescent="0.2">
      <c r="A234" s="7" t="str">
        <f t="shared" si="60"/>
        <v>03.06.2040 - 02.07.2040</v>
      </c>
      <c r="B234" s="72">
        <f t="shared" si="56"/>
        <v>222</v>
      </c>
      <c r="C234" s="73">
        <f t="shared" si="67"/>
        <v>2193750.4609070988</v>
      </c>
      <c r="D234" s="73">
        <f t="shared" si="57"/>
        <v>10603.127227717645</v>
      </c>
      <c r="E234" s="73">
        <f t="shared" si="70"/>
        <v>11106.735180976435</v>
      </c>
      <c r="F234" s="143">
        <f t="shared" si="68"/>
        <v>21709.86240869408</v>
      </c>
      <c r="G234" s="154"/>
      <c r="H234" s="154"/>
      <c r="I234" s="73">
        <f t="shared" si="61"/>
        <v>21709.86240869408</v>
      </c>
      <c r="J234" s="76"/>
      <c r="K234" s="4"/>
      <c r="L234" s="5"/>
      <c r="M234" s="6"/>
      <c r="N234" s="63" t="str">
        <f t="shared" si="58"/>
        <v/>
      </c>
      <c r="O234" s="8"/>
      <c r="P234" s="64">
        <f t="shared" si="59"/>
        <v>0</v>
      </c>
      <c r="Q234" s="64">
        <f t="shared" si="62"/>
        <v>2</v>
      </c>
      <c r="R234" s="65">
        <f t="shared" si="69"/>
        <v>139</v>
      </c>
      <c r="S234" s="77">
        <f t="shared" si="71"/>
        <v>4.8333333333333336E-3</v>
      </c>
      <c r="T234" s="67"/>
      <c r="U234" s="68">
        <f t="shared" si="72"/>
        <v>3700000</v>
      </c>
      <c r="V234" s="69">
        <f t="shared" si="73"/>
        <v>360</v>
      </c>
      <c r="W234" s="69"/>
      <c r="X234" s="70">
        <f t="shared" si="63"/>
        <v>51290</v>
      </c>
      <c r="Y234" s="70">
        <f t="shared" si="64"/>
        <v>51319</v>
      </c>
      <c r="Z234" s="71" t="str">
        <f t="shared" si="65"/>
        <v>03.06.2040</v>
      </c>
      <c r="AA234" s="71" t="str">
        <f t="shared" si="66"/>
        <v>02.07.2040</v>
      </c>
      <c r="AB234" s="71"/>
      <c r="AC234" s="71"/>
      <c r="AD234" s="71"/>
      <c r="AE234" s="71"/>
      <c r="AF234" s="71"/>
      <c r="AG234" s="71"/>
      <c r="AH234" s="71"/>
    </row>
    <row r="235" spans="1:34" s="64" customFormat="1" x14ac:dyDescent="0.2">
      <c r="A235" s="7" t="str">
        <f t="shared" si="60"/>
        <v>03.07.2040 - 02.08.2040</v>
      </c>
      <c r="B235" s="72">
        <f t="shared" si="56"/>
        <v>223</v>
      </c>
      <c r="C235" s="73">
        <f t="shared" si="67"/>
        <v>2182643.7257261225</v>
      </c>
      <c r="D235" s="73">
        <f t="shared" si="57"/>
        <v>10549.444674342925</v>
      </c>
      <c r="E235" s="73">
        <f t="shared" si="70"/>
        <v>11160.417734351155</v>
      </c>
      <c r="F235" s="143">
        <f t="shared" si="68"/>
        <v>21709.86240869408</v>
      </c>
      <c r="G235" s="154"/>
      <c r="H235" s="154"/>
      <c r="I235" s="73">
        <f t="shared" si="61"/>
        <v>21709.86240869408</v>
      </c>
      <c r="J235" s="76"/>
      <c r="K235" s="4"/>
      <c r="L235" s="5"/>
      <c r="M235" s="6"/>
      <c r="N235" s="63" t="str">
        <f t="shared" si="58"/>
        <v/>
      </c>
      <c r="O235" s="8"/>
      <c r="P235" s="64">
        <f t="shared" si="59"/>
        <v>0</v>
      </c>
      <c r="Q235" s="64">
        <f t="shared" si="62"/>
        <v>2</v>
      </c>
      <c r="R235" s="65">
        <f t="shared" si="69"/>
        <v>138</v>
      </c>
      <c r="S235" s="77">
        <f t="shared" si="71"/>
        <v>4.8333333333333336E-3</v>
      </c>
      <c r="T235" s="67"/>
      <c r="U235" s="68">
        <f t="shared" si="72"/>
        <v>3700000</v>
      </c>
      <c r="V235" s="69">
        <f t="shared" si="73"/>
        <v>360</v>
      </c>
      <c r="W235" s="69"/>
      <c r="X235" s="70">
        <f t="shared" si="63"/>
        <v>51320</v>
      </c>
      <c r="Y235" s="70">
        <f t="shared" si="64"/>
        <v>51350</v>
      </c>
      <c r="Z235" s="71" t="str">
        <f t="shared" si="65"/>
        <v>03.07.2040</v>
      </c>
      <c r="AA235" s="71" t="str">
        <f t="shared" si="66"/>
        <v>02.08.2040</v>
      </c>
      <c r="AB235" s="71"/>
      <c r="AC235" s="71"/>
      <c r="AD235" s="71"/>
      <c r="AE235" s="71"/>
      <c r="AF235" s="71"/>
      <c r="AG235" s="71"/>
      <c r="AH235" s="71"/>
    </row>
    <row r="236" spans="1:34" s="64" customFormat="1" x14ac:dyDescent="0.2">
      <c r="A236" s="7" t="str">
        <f t="shared" si="60"/>
        <v>03.08.2040 - 02.09.2040</v>
      </c>
      <c r="B236" s="72">
        <f t="shared" si="56"/>
        <v>224</v>
      </c>
      <c r="C236" s="73">
        <f t="shared" si="67"/>
        <v>2171483.3079917715</v>
      </c>
      <c r="D236" s="73">
        <f t="shared" si="57"/>
        <v>10495.502655293563</v>
      </c>
      <c r="E236" s="73">
        <f t="shared" si="70"/>
        <v>11214.359753400517</v>
      </c>
      <c r="F236" s="143">
        <f t="shared" si="68"/>
        <v>21709.86240869408</v>
      </c>
      <c r="G236" s="154"/>
      <c r="H236" s="154"/>
      <c r="I236" s="73">
        <f t="shared" si="61"/>
        <v>21709.86240869408</v>
      </c>
      <c r="J236" s="76"/>
      <c r="K236" s="4"/>
      <c r="L236" s="5"/>
      <c r="M236" s="6"/>
      <c r="N236" s="63" t="str">
        <f t="shared" si="58"/>
        <v/>
      </c>
      <c r="O236" s="8"/>
      <c r="P236" s="64">
        <f t="shared" si="59"/>
        <v>0</v>
      </c>
      <c r="Q236" s="64">
        <f t="shared" si="62"/>
        <v>2</v>
      </c>
      <c r="R236" s="65">
        <f t="shared" si="69"/>
        <v>137</v>
      </c>
      <c r="S236" s="77">
        <f t="shared" si="71"/>
        <v>4.8333333333333336E-3</v>
      </c>
      <c r="T236" s="67"/>
      <c r="U236" s="68">
        <f t="shared" si="72"/>
        <v>3700000</v>
      </c>
      <c r="V236" s="69">
        <f t="shared" si="73"/>
        <v>360</v>
      </c>
      <c r="W236" s="69"/>
      <c r="X236" s="70">
        <f t="shared" si="63"/>
        <v>51351</v>
      </c>
      <c r="Y236" s="70">
        <f t="shared" si="64"/>
        <v>51381</v>
      </c>
      <c r="Z236" s="71" t="str">
        <f t="shared" si="65"/>
        <v>03.08.2040</v>
      </c>
      <c r="AA236" s="71" t="str">
        <f t="shared" si="66"/>
        <v>02.09.2040</v>
      </c>
      <c r="AB236" s="71"/>
      <c r="AC236" s="71"/>
      <c r="AD236" s="71"/>
      <c r="AE236" s="71"/>
      <c r="AF236" s="71"/>
      <c r="AG236" s="71"/>
      <c r="AH236" s="71"/>
    </row>
    <row r="237" spans="1:34" s="64" customFormat="1" x14ac:dyDescent="0.2">
      <c r="A237" s="7" t="str">
        <f t="shared" si="60"/>
        <v>03.09.2040 - 02.10.2040</v>
      </c>
      <c r="B237" s="72">
        <f t="shared" si="56"/>
        <v>225</v>
      </c>
      <c r="C237" s="73">
        <f t="shared" si="67"/>
        <v>2160268.9482383709</v>
      </c>
      <c r="D237" s="73">
        <f t="shared" si="57"/>
        <v>10441.299916485461</v>
      </c>
      <c r="E237" s="73">
        <f t="shared" si="70"/>
        <v>11268.562492208619</v>
      </c>
      <c r="F237" s="143">
        <f t="shared" si="68"/>
        <v>21709.86240869408</v>
      </c>
      <c r="G237" s="154"/>
      <c r="H237" s="154"/>
      <c r="I237" s="73">
        <f t="shared" si="61"/>
        <v>21709.86240869408</v>
      </c>
      <c r="J237" s="76"/>
      <c r="K237" s="4"/>
      <c r="L237" s="5"/>
      <c r="M237" s="6"/>
      <c r="N237" s="63" t="str">
        <f t="shared" si="58"/>
        <v/>
      </c>
      <c r="O237" s="8"/>
      <c r="P237" s="64">
        <f t="shared" si="59"/>
        <v>0</v>
      </c>
      <c r="Q237" s="64">
        <f t="shared" si="62"/>
        <v>2</v>
      </c>
      <c r="R237" s="65">
        <f t="shared" si="69"/>
        <v>136</v>
      </c>
      <c r="S237" s="77">
        <f t="shared" si="71"/>
        <v>4.8333333333333336E-3</v>
      </c>
      <c r="T237" s="67"/>
      <c r="U237" s="68">
        <f t="shared" si="72"/>
        <v>3700000</v>
      </c>
      <c r="V237" s="69">
        <f t="shared" si="73"/>
        <v>360</v>
      </c>
      <c r="W237" s="69"/>
      <c r="X237" s="70">
        <f t="shared" si="63"/>
        <v>51382</v>
      </c>
      <c r="Y237" s="70">
        <f t="shared" si="64"/>
        <v>51411</v>
      </c>
      <c r="Z237" s="71" t="str">
        <f t="shared" si="65"/>
        <v>03.09.2040</v>
      </c>
      <c r="AA237" s="71" t="str">
        <f t="shared" si="66"/>
        <v>02.10.2040</v>
      </c>
      <c r="AB237" s="71"/>
      <c r="AC237" s="71"/>
      <c r="AD237" s="71"/>
      <c r="AE237" s="71"/>
      <c r="AF237" s="71"/>
      <c r="AG237" s="71"/>
      <c r="AH237" s="71"/>
    </row>
    <row r="238" spans="1:34" s="64" customFormat="1" x14ac:dyDescent="0.2">
      <c r="A238" s="7" t="str">
        <f t="shared" si="60"/>
        <v>03.10.2040 - 02.11.2040</v>
      </c>
      <c r="B238" s="72">
        <f t="shared" si="56"/>
        <v>226</v>
      </c>
      <c r="C238" s="73">
        <f t="shared" si="67"/>
        <v>2149000.3857461624</v>
      </c>
      <c r="D238" s="73">
        <f t="shared" si="57"/>
        <v>10386.835197773118</v>
      </c>
      <c r="E238" s="73">
        <f t="shared" si="70"/>
        <v>11323.027210920962</v>
      </c>
      <c r="F238" s="143">
        <f t="shared" si="68"/>
        <v>21709.86240869408</v>
      </c>
      <c r="G238" s="154"/>
      <c r="H238" s="154"/>
      <c r="I238" s="73">
        <f t="shared" si="61"/>
        <v>21709.86240869408</v>
      </c>
      <c r="J238" s="76"/>
      <c r="K238" s="4"/>
      <c r="L238" s="5"/>
      <c r="M238" s="6"/>
      <c r="N238" s="63" t="str">
        <f t="shared" si="58"/>
        <v/>
      </c>
      <c r="O238" s="8"/>
      <c r="P238" s="64">
        <f t="shared" si="59"/>
        <v>0</v>
      </c>
      <c r="Q238" s="64">
        <f t="shared" si="62"/>
        <v>2</v>
      </c>
      <c r="R238" s="65">
        <f t="shared" si="69"/>
        <v>135</v>
      </c>
      <c r="S238" s="77">
        <f t="shared" si="71"/>
        <v>4.8333333333333336E-3</v>
      </c>
      <c r="T238" s="67"/>
      <c r="U238" s="68">
        <f t="shared" si="72"/>
        <v>3700000</v>
      </c>
      <c r="V238" s="69">
        <f t="shared" si="73"/>
        <v>360</v>
      </c>
      <c r="W238" s="69"/>
      <c r="X238" s="70">
        <f t="shared" si="63"/>
        <v>51412</v>
      </c>
      <c r="Y238" s="70">
        <f t="shared" si="64"/>
        <v>51442</v>
      </c>
      <c r="Z238" s="71" t="str">
        <f t="shared" si="65"/>
        <v>03.10.2040</v>
      </c>
      <c r="AA238" s="71" t="str">
        <f t="shared" si="66"/>
        <v>02.11.2040</v>
      </c>
      <c r="AB238" s="71"/>
      <c r="AC238" s="71"/>
      <c r="AD238" s="71"/>
      <c r="AE238" s="71"/>
      <c r="AF238" s="71"/>
      <c r="AG238" s="71"/>
      <c r="AH238" s="71"/>
    </row>
    <row r="239" spans="1:34" s="64" customFormat="1" x14ac:dyDescent="0.2">
      <c r="A239" s="7" t="str">
        <f t="shared" si="60"/>
        <v>03.11.2040 - 02.12.2040</v>
      </c>
      <c r="B239" s="72">
        <f t="shared" si="56"/>
        <v>227</v>
      </c>
      <c r="C239" s="73">
        <f t="shared" si="67"/>
        <v>2137677.3585352413</v>
      </c>
      <c r="D239" s="73">
        <f t="shared" si="57"/>
        <v>10332.107232920334</v>
      </c>
      <c r="E239" s="73">
        <f t="shared" si="70"/>
        <v>11377.755175773746</v>
      </c>
      <c r="F239" s="143">
        <f t="shared" si="68"/>
        <v>21709.86240869408</v>
      </c>
      <c r="G239" s="154"/>
      <c r="H239" s="154"/>
      <c r="I239" s="73">
        <f t="shared" si="61"/>
        <v>21709.86240869408</v>
      </c>
      <c r="J239" s="76"/>
      <c r="K239" s="4"/>
      <c r="L239" s="5"/>
      <c r="M239" s="6"/>
      <c r="N239" s="63" t="str">
        <f t="shared" si="58"/>
        <v/>
      </c>
      <c r="O239" s="8"/>
      <c r="P239" s="64">
        <f t="shared" si="59"/>
        <v>0</v>
      </c>
      <c r="Q239" s="64">
        <f t="shared" si="62"/>
        <v>2</v>
      </c>
      <c r="R239" s="65">
        <f t="shared" si="69"/>
        <v>134</v>
      </c>
      <c r="S239" s="77">
        <f t="shared" si="71"/>
        <v>4.8333333333333336E-3</v>
      </c>
      <c r="T239" s="67"/>
      <c r="U239" s="68">
        <f t="shared" si="72"/>
        <v>3700000</v>
      </c>
      <c r="V239" s="69">
        <f t="shared" si="73"/>
        <v>360</v>
      </c>
      <c r="W239" s="69"/>
      <c r="X239" s="70">
        <f t="shared" si="63"/>
        <v>51443</v>
      </c>
      <c r="Y239" s="70">
        <f t="shared" si="64"/>
        <v>51472</v>
      </c>
      <c r="Z239" s="71" t="str">
        <f t="shared" si="65"/>
        <v>03.11.2040</v>
      </c>
      <c r="AA239" s="71" t="str">
        <f t="shared" si="66"/>
        <v>02.12.2040</v>
      </c>
      <c r="AB239" s="71"/>
      <c r="AC239" s="71"/>
      <c r="AD239" s="71"/>
      <c r="AE239" s="71"/>
      <c r="AF239" s="71"/>
      <c r="AG239" s="71"/>
      <c r="AH239" s="71"/>
    </row>
    <row r="240" spans="1:34" s="64" customFormat="1" x14ac:dyDescent="0.2">
      <c r="A240" s="7" t="str">
        <f t="shared" si="60"/>
        <v>03.12.2040 - 02.01.2041</v>
      </c>
      <c r="B240" s="72">
        <f t="shared" si="56"/>
        <v>228</v>
      </c>
      <c r="C240" s="73">
        <f t="shared" si="67"/>
        <v>2126299.6033594678</v>
      </c>
      <c r="D240" s="73">
        <f t="shared" si="57"/>
        <v>10277.114749570761</v>
      </c>
      <c r="E240" s="73">
        <f t="shared" si="70"/>
        <v>11432.747659123319</v>
      </c>
      <c r="F240" s="143">
        <f t="shared" si="68"/>
        <v>21709.86240869408</v>
      </c>
      <c r="G240" s="154"/>
      <c r="H240" s="154"/>
      <c r="I240" s="73">
        <f t="shared" si="61"/>
        <v>21709.86240869408</v>
      </c>
      <c r="J240" s="76"/>
      <c r="K240" s="4"/>
      <c r="L240" s="5"/>
      <c r="M240" s="6"/>
      <c r="N240" s="63" t="str">
        <f t="shared" si="58"/>
        <v/>
      </c>
      <c r="O240" s="8"/>
      <c r="P240" s="64">
        <f t="shared" si="59"/>
        <v>0</v>
      </c>
      <c r="Q240" s="64">
        <f t="shared" si="62"/>
        <v>2</v>
      </c>
      <c r="R240" s="65">
        <f t="shared" si="69"/>
        <v>133</v>
      </c>
      <c r="S240" s="77">
        <f t="shared" si="71"/>
        <v>4.8333333333333336E-3</v>
      </c>
      <c r="T240" s="67"/>
      <c r="U240" s="68">
        <f t="shared" si="72"/>
        <v>3700000</v>
      </c>
      <c r="V240" s="69">
        <f t="shared" si="73"/>
        <v>360</v>
      </c>
      <c r="W240" s="69"/>
      <c r="X240" s="70">
        <f t="shared" si="63"/>
        <v>51473</v>
      </c>
      <c r="Y240" s="70">
        <f t="shared" si="64"/>
        <v>51503</v>
      </c>
      <c r="Z240" s="71" t="str">
        <f t="shared" si="65"/>
        <v>03.12.2040</v>
      </c>
      <c r="AA240" s="71" t="str">
        <f t="shared" si="66"/>
        <v>02.01.2041</v>
      </c>
      <c r="AB240" s="71"/>
      <c r="AC240" s="71"/>
      <c r="AD240" s="71"/>
      <c r="AE240" s="71"/>
      <c r="AF240" s="71"/>
      <c r="AG240" s="71"/>
      <c r="AH240" s="71"/>
    </row>
    <row r="241" spans="1:34" s="64" customFormat="1" x14ac:dyDescent="0.2">
      <c r="A241" s="7" t="str">
        <f t="shared" si="60"/>
        <v>03.01.2041 - 02.02.2041</v>
      </c>
      <c r="B241" s="72">
        <f t="shared" si="56"/>
        <v>229</v>
      </c>
      <c r="C241" s="73">
        <f t="shared" si="67"/>
        <v>2114866.8557003443</v>
      </c>
      <c r="D241" s="73">
        <f t="shared" si="57"/>
        <v>10221.856469218332</v>
      </c>
      <c r="E241" s="73">
        <f t="shared" si="70"/>
        <v>11488.005939475748</v>
      </c>
      <c r="F241" s="143">
        <f t="shared" si="68"/>
        <v>21709.86240869408</v>
      </c>
      <c r="G241" s="154"/>
      <c r="H241" s="154"/>
      <c r="I241" s="73">
        <f t="shared" si="61"/>
        <v>21709.86240869408</v>
      </c>
      <c r="J241" s="76"/>
      <c r="K241" s="4"/>
      <c r="L241" s="5"/>
      <c r="M241" s="6"/>
      <c r="N241" s="63" t="str">
        <f t="shared" si="58"/>
        <v/>
      </c>
      <c r="O241" s="8"/>
      <c r="P241" s="64">
        <f t="shared" si="59"/>
        <v>0</v>
      </c>
      <c r="Q241" s="64">
        <f t="shared" si="62"/>
        <v>2</v>
      </c>
      <c r="R241" s="65">
        <f t="shared" si="69"/>
        <v>132</v>
      </c>
      <c r="S241" s="77">
        <f t="shared" si="71"/>
        <v>4.8333333333333336E-3</v>
      </c>
      <c r="T241" s="67"/>
      <c r="U241" s="68">
        <f t="shared" si="72"/>
        <v>3700000</v>
      </c>
      <c r="V241" s="69">
        <f t="shared" si="73"/>
        <v>360</v>
      </c>
      <c r="W241" s="69"/>
      <c r="X241" s="70">
        <f t="shared" si="63"/>
        <v>51504</v>
      </c>
      <c r="Y241" s="70">
        <f t="shared" si="64"/>
        <v>51534</v>
      </c>
      <c r="Z241" s="71" t="str">
        <f t="shared" si="65"/>
        <v>03.01.2041</v>
      </c>
      <c r="AA241" s="71" t="str">
        <f t="shared" si="66"/>
        <v>02.02.2041</v>
      </c>
      <c r="AB241" s="71"/>
      <c r="AC241" s="71"/>
      <c r="AD241" s="71"/>
      <c r="AE241" s="71"/>
      <c r="AF241" s="71"/>
      <c r="AG241" s="71"/>
      <c r="AH241" s="71"/>
    </row>
    <row r="242" spans="1:34" s="64" customFormat="1" x14ac:dyDescent="0.2">
      <c r="A242" s="7" t="str">
        <f t="shared" si="60"/>
        <v>03.02.2041 - 02.03.2041</v>
      </c>
      <c r="B242" s="72">
        <f t="shared" si="56"/>
        <v>230</v>
      </c>
      <c r="C242" s="73">
        <f t="shared" si="67"/>
        <v>2103378.8497608686</v>
      </c>
      <c r="D242" s="73">
        <f t="shared" si="57"/>
        <v>10166.331107177532</v>
      </c>
      <c r="E242" s="73">
        <f t="shared" si="70"/>
        <v>11543.531301516548</v>
      </c>
      <c r="F242" s="143">
        <f t="shared" si="68"/>
        <v>21709.86240869408</v>
      </c>
      <c r="G242" s="154"/>
      <c r="H242" s="154"/>
      <c r="I242" s="73">
        <f t="shared" si="61"/>
        <v>21709.86240869408</v>
      </c>
      <c r="J242" s="76"/>
      <c r="K242" s="4"/>
      <c r="L242" s="5"/>
      <c r="M242" s="6"/>
      <c r="N242" s="63" t="str">
        <f t="shared" si="58"/>
        <v/>
      </c>
      <c r="O242" s="8"/>
      <c r="P242" s="64">
        <f t="shared" si="59"/>
        <v>0</v>
      </c>
      <c r="Q242" s="64">
        <f t="shared" si="62"/>
        <v>2</v>
      </c>
      <c r="R242" s="65">
        <f t="shared" si="69"/>
        <v>131</v>
      </c>
      <c r="S242" s="77">
        <f t="shared" si="71"/>
        <v>4.8333333333333336E-3</v>
      </c>
      <c r="T242" s="67"/>
      <c r="U242" s="68">
        <f t="shared" si="72"/>
        <v>3700000</v>
      </c>
      <c r="V242" s="69">
        <f t="shared" si="73"/>
        <v>360</v>
      </c>
      <c r="W242" s="69"/>
      <c r="X242" s="70">
        <f t="shared" si="63"/>
        <v>51535</v>
      </c>
      <c r="Y242" s="70">
        <f t="shared" si="64"/>
        <v>51562</v>
      </c>
      <c r="Z242" s="71" t="str">
        <f t="shared" si="65"/>
        <v>03.02.2041</v>
      </c>
      <c r="AA242" s="71" t="str">
        <f t="shared" si="66"/>
        <v>02.03.2041</v>
      </c>
      <c r="AB242" s="71"/>
      <c r="AC242" s="71"/>
      <c r="AD242" s="71"/>
      <c r="AE242" s="71"/>
      <c r="AF242" s="71"/>
      <c r="AG242" s="71"/>
      <c r="AH242" s="71"/>
    </row>
    <row r="243" spans="1:34" s="64" customFormat="1" x14ac:dyDescent="0.2">
      <c r="A243" s="7" t="str">
        <f t="shared" si="60"/>
        <v>03.03.2041 - 02.04.2041</v>
      </c>
      <c r="B243" s="72">
        <f t="shared" si="56"/>
        <v>231</v>
      </c>
      <c r="C243" s="73">
        <f t="shared" si="67"/>
        <v>2091835.318459352</v>
      </c>
      <c r="D243" s="73">
        <f t="shared" si="57"/>
        <v>10110.537372553536</v>
      </c>
      <c r="E243" s="73">
        <f t="shared" si="70"/>
        <v>11599.325036140544</v>
      </c>
      <c r="F243" s="143">
        <f t="shared" si="68"/>
        <v>21709.86240869408</v>
      </c>
      <c r="G243" s="154"/>
      <c r="H243" s="154"/>
      <c r="I243" s="73">
        <f t="shared" si="61"/>
        <v>21709.86240869408</v>
      </c>
      <c r="J243" s="76"/>
      <c r="K243" s="4"/>
      <c r="L243" s="5"/>
      <c r="M243" s="6"/>
      <c r="N243" s="63" t="str">
        <f t="shared" si="58"/>
        <v/>
      </c>
      <c r="O243" s="8"/>
      <c r="P243" s="64">
        <f t="shared" si="59"/>
        <v>0</v>
      </c>
      <c r="Q243" s="64">
        <f t="shared" si="62"/>
        <v>2</v>
      </c>
      <c r="R243" s="65">
        <f t="shared" si="69"/>
        <v>130</v>
      </c>
      <c r="S243" s="77">
        <f t="shared" si="71"/>
        <v>4.8333333333333336E-3</v>
      </c>
      <c r="T243" s="67"/>
      <c r="U243" s="68">
        <f t="shared" si="72"/>
        <v>3700000</v>
      </c>
      <c r="V243" s="69">
        <f t="shared" si="73"/>
        <v>360</v>
      </c>
      <c r="W243" s="69"/>
      <c r="X243" s="70">
        <f t="shared" si="63"/>
        <v>51563</v>
      </c>
      <c r="Y243" s="70">
        <f t="shared" si="64"/>
        <v>51593</v>
      </c>
      <c r="Z243" s="71" t="str">
        <f t="shared" si="65"/>
        <v>03.03.2041</v>
      </c>
      <c r="AA243" s="71" t="str">
        <f t="shared" si="66"/>
        <v>02.04.2041</v>
      </c>
      <c r="AB243" s="71"/>
      <c r="AC243" s="71"/>
      <c r="AD243" s="71"/>
      <c r="AE243" s="71"/>
      <c r="AF243" s="71"/>
      <c r="AG243" s="71"/>
      <c r="AH243" s="71"/>
    </row>
    <row r="244" spans="1:34" s="64" customFormat="1" x14ac:dyDescent="0.2">
      <c r="A244" s="7" t="str">
        <f t="shared" si="60"/>
        <v>03.04.2041 - 02.05.2041</v>
      </c>
      <c r="B244" s="72">
        <f t="shared" si="56"/>
        <v>232</v>
      </c>
      <c r="C244" s="73">
        <f t="shared" si="67"/>
        <v>2080235.9934232114</v>
      </c>
      <c r="D244" s="73">
        <f t="shared" si="57"/>
        <v>10054.473968212189</v>
      </c>
      <c r="E244" s="73">
        <f t="shared" si="70"/>
        <v>11655.388440481891</v>
      </c>
      <c r="F244" s="143">
        <f t="shared" si="68"/>
        <v>21709.86240869408</v>
      </c>
      <c r="G244" s="154"/>
      <c r="H244" s="154"/>
      <c r="I244" s="73">
        <f t="shared" si="61"/>
        <v>21709.86240869408</v>
      </c>
      <c r="J244" s="76"/>
      <c r="K244" s="4"/>
      <c r="L244" s="5"/>
      <c r="M244" s="6"/>
      <c r="N244" s="63" t="str">
        <f t="shared" si="58"/>
        <v/>
      </c>
      <c r="O244" s="8"/>
      <c r="P244" s="64">
        <f t="shared" si="59"/>
        <v>0</v>
      </c>
      <c r="Q244" s="64">
        <f t="shared" si="62"/>
        <v>2</v>
      </c>
      <c r="R244" s="65">
        <f t="shared" si="69"/>
        <v>129</v>
      </c>
      <c r="S244" s="77">
        <f t="shared" si="71"/>
        <v>4.8333333333333336E-3</v>
      </c>
      <c r="T244" s="67"/>
      <c r="U244" s="68">
        <f t="shared" si="72"/>
        <v>3700000</v>
      </c>
      <c r="V244" s="69">
        <f t="shared" si="73"/>
        <v>360</v>
      </c>
      <c r="W244" s="69"/>
      <c r="X244" s="70">
        <f t="shared" si="63"/>
        <v>51594</v>
      </c>
      <c r="Y244" s="70">
        <f t="shared" si="64"/>
        <v>51623</v>
      </c>
      <c r="Z244" s="71" t="str">
        <f t="shared" si="65"/>
        <v>03.04.2041</v>
      </c>
      <c r="AA244" s="71" t="str">
        <f t="shared" si="66"/>
        <v>02.05.2041</v>
      </c>
      <c r="AB244" s="71"/>
      <c r="AC244" s="71"/>
      <c r="AD244" s="71"/>
      <c r="AE244" s="71"/>
      <c r="AF244" s="71"/>
      <c r="AG244" s="71"/>
      <c r="AH244" s="71"/>
    </row>
    <row r="245" spans="1:34" s="64" customFormat="1" x14ac:dyDescent="0.2">
      <c r="A245" s="7" t="str">
        <f t="shared" si="60"/>
        <v>03.05.2041 - 02.06.2041</v>
      </c>
      <c r="B245" s="72">
        <f t="shared" si="56"/>
        <v>233</v>
      </c>
      <c r="C245" s="73">
        <f t="shared" si="67"/>
        <v>2068580.6049827295</v>
      </c>
      <c r="D245" s="73">
        <f t="shared" si="57"/>
        <v>9998.1395907498591</v>
      </c>
      <c r="E245" s="73">
        <f t="shared" si="70"/>
        <v>11711.722817944221</v>
      </c>
      <c r="F245" s="143">
        <f t="shared" si="68"/>
        <v>21709.86240869408</v>
      </c>
      <c r="G245" s="154"/>
      <c r="H245" s="154"/>
      <c r="I245" s="73">
        <f t="shared" si="61"/>
        <v>21709.86240869408</v>
      </c>
      <c r="J245" s="76"/>
      <c r="K245" s="4"/>
      <c r="L245" s="5"/>
      <c r="M245" s="6"/>
      <c r="N245" s="63" t="str">
        <f t="shared" si="58"/>
        <v/>
      </c>
      <c r="O245" s="8"/>
      <c r="P245" s="64">
        <f t="shared" si="59"/>
        <v>0</v>
      </c>
      <c r="Q245" s="64">
        <f t="shared" si="62"/>
        <v>2</v>
      </c>
      <c r="R245" s="65">
        <f t="shared" si="69"/>
        <v>128</v>
      </c>
      <c r="S245" s="77">
        <f t="shared" si="71"/>
        <v>4.8333333333333336E-3</v>
      </c>
      <c r="T245" s="67"/>
      <c r="U245" s="68">
        <f t="shared" si="72"/>
        <v>3700000</v>
      </c>
      <c r="V245" s="69">
        <f t="shared" si="73"/>
        <v>360</v>
      </c>
      <c r="W245" s="69"/>
      <c r="X245" s="70">
        <f t="shared" si="63"/>
        <v>51624</v>
      </c>
      <c r="Y245" s="70">
        <f t="shared" si="64"/>
        <v>51654</v>
      </c>
      <c r="Z245" s="71" t="str">
        <f t="shared" si="65"/>
        <v>03.05.2041</v>
      </c>
      <c r="AA245" s="71" t="str">
        <f t="shared" si="66"/>
        <v>02.06.2041</v>
      </c>
      <c r="AB245" s="71"/>
      <c r="AC245" s="71"/>
      <c r="AD245" s="71"/>
      <c r="AE245" s="71"/>
      <c r="AF245" s="71"/>
      <c r="AG245" s="71"/>
      <c r="AH245" s="71"/>
    </row>
    <row r="246" spans="1:34" s="64" customFormat="1" x14ac:dyDescent="0.2">
      <c r="A246" s="7" t="str">
        <f t="shared" si="60"/>
        <v>03.06.2041 - 02.07.2041</v>
      </c>
      <c r="B246" s="72">
        <f t="shared" si="56"/>
        <v>234</v>
      </c>
      <c r="C246" s="73">
        <f t="shared" si="67"/>
        <v>2056868.8821647854</v>
      </c>
      <c r="D246" s="73">
        <f t="shared" si="57"/>
        <v>9941.5329304631305</v>
      </c>
      <c r="E246" s="73">
        <f t="shared" si="70"/>
        <v>11768.329478230949</v>
      </c>
      <c r="F246" s="143">
        <f t="shared" si="68"/>
        <v>21709.86240869408</v>
      </c>
      <c r="G246" s="154"/>
      <c r="H246" s="154"/>
      <c r="I246" s="73">
        <f t="shared" si="61"/>
        <v>21709.86240869408</v>
      </c>
      <c r="J246" s="76"/>
      <c r="K246" s="4"/>
      <c r="L246" s="5"/>
      <c r="M246" s="6"/>
      <c r="N246" s="63" t="str">
        <f t="shared" si="58"/>
        <v/>
      </c>
      <c r="O246" s="8"/>
      <c r="P246" s="64">
        <f t="shared" si="59"/>
        <v>0</v>
      </c>
      <c r="Q246" s="64">
        <f t="shared" si="62"/>
        <v>2</v>
      </c>
      <c r="R246" s="65">
        <f t="shared" si="69"/>
        <v>127</v>
      </c>
      <c r="S246" s="77">
        <f t="shared" si="71"/>
        <v>4.8333333333333336E-3</v>
      </c>
      <c r="T246" s="67"/>
      <c r="U246" s="68">
        <f t="shared" si="72"/>
        <v>3700000</v>
      </c>
      <c r="V246" s="69">
        <f t="shared" si="73"/>
        <v>360</v>
      </c>
      <c r="W246" s="69"/>
      <c r="X246" s="70">
        <f t="shared" si="63"/>
        <v>51655</v>
      </c>
      <c r="Y246" s="70">
        <f t="shared" si="64"/>
        <v>51684</v>
      </c>
      <c r="Z246" s="71" t="str">
        <f t="shared" si="65"/>
        <v>03.06.2041</v>
      </c>
      <c r="AA246" s="71" t="str">
        <f t="shared" si="66"/>
        <v>02.07.2041</v>
      </c>
      <c r="AB246" s="71"/>
      <c r="AC246" s="71"/>
      <c r="AD246" s="71"/>
      <c r="AE246" s="71"/>
      <c r="AF246" s="71"/>
      <c r="AG246" s="71"/>
      <c r="AH246" s="71"/>
    </row>
    <row r="247" spans="1:34" s="64" customFormat="1" x14ac:dyDescent="0.2">
      <c r="A247" s="7" t="str">
        <f t="shared" si="60"/>
        <v>03.07.2041 - 02.08.2041</v>
      </c>
      <c r="B247" s="72">
        <f t="shared" si="56"/>
        <v>235</v>
      </c>
      <c r="C247" s="73">
        <f t="shared" si="67"/>
        <v>2045100.5526865544</v>
      </c>
      <c r="D247" s="73">
        <f t="shared" si="57"/>
        <v>9884.6526713183466</v>
      </c>
      <c r="E247" s="73">
        <f t="shared" si="70"/>
        <v>11825.209737375733</v>
      </c>
      <c r="F247" s="143">
        <f t="shared" si="68"/>
        <v>21709.86240869408</v>
      </c>
      <c r="G247" s="154"/>
      <c r="H247" s="154"/>
      <c r="I247" s="73">
        <f t="shared" si="61"/>
        <v>21709.86240869408</v>
      </c>
      <c r="J247" s="76"/>
      <c r="K247" s="4"/>
      <c r="L247" s="5"/>
      <c r="M247" s="6"/>
      <c r="N247" s="63" t="str">
        <f t="shared" si="58"/>
        <v/>
      </c>
      <c r="O247" s="8"/>
      <c r="P247" s="64">
        <f t="shared" si="59"/>
        <v>0</v>
      </c>
      <c r="Q247" s="64">
        <f t="shared" si="62"/>
        <v>2</v>
      </c>
      <c r="R247" s="65">
        <f t="shared" si="69"/>
        <v>126</v>
      </c>
      <c r="S247" s="77">
        <f t="shared" si="71"/>
        <v>4.8333333333333336E-3</v>
      </c>
      <c r="T247" s="67"/>
      <c r="U247" s="68">
        <f t="shared" si="72"/>
        <v>3700000</v>
      </c>
      <c r="V247" s="69">
        <f t="shared" si="73"/>
        <v>360</v>
      </c>
      <c r="W247" s="69"/>
      <c r="X247" s="70">
        <f t="shared" si="63"/>
        <v>51685</v>
      </c>
      <c r="Y247" s="70">
        <f t="shared" si="64"/>
        <v>51715</v>
      </c>
      <c r="Z247" s="71" t="str">
        <f t="shared" si="65"/>
        <v>03.07.2041</v>
      </c>
      <c r="AA247" s="71" t="str">
        <f t="shared" si="66"/>
        <v>02.08.2041</v>
      </c>
      <c r="AB247" s="71"/>
      <c r="AC247" s="71"/>
      <c r="AD247" s="71"/>
      <c r="AE247" s="71"/>
      <c r="AF247" s="71"/>
      <c r="AG247" s="71"/>
      <c r="AH247" s="71"/>
    </row>
    <row r="248" spans="1:34" s="64" customFormat="1" x14ac:dyDescent="0.2">
      <c r="A248" s="7" t="str">
        <f t="shared" si="60"/>
        <v>03.08.2041 - 02.09.2041</v>
      </c>
      <c r="B248" s="72">
        <f t="shared" si="56"/>
        <v>236</v>
      </c>
      <c r="C248" s="73">
        <f t="shared" si="67"/>
        <v>2033275.3429491785</v>
      </c>
      <c r="D248" s="73">
        <f t="shared" si="57"/>
        <v>9827.4974909210305</v>
      </c>
      <c r="E248" s="73">
        <f t="shared" si="70"/>
        <v>11882.364917773049</v>
      </c>
      <c r="F248" s="143">
        <f t="shared" si="68"/>
        <v>21709.86240869408</v>
      </c>
      <c r="G248" s="154"/>
      <c r="H248" s="154"/>
      <c r="I248" s="73">
        <f t="shared" si="61"/>
        <v>21709.86240869408</v>
      </c>
      <c r="J248" s="76"/>
      <c r="K248" s="4"/>
      <c r="L248" s="5"/>
      <c r="M248" s="6"/>
      <c r="N248" s="63" t="str">
        <f t="shared" si="58"/>
        <v/>
      </c>
      <c r="O248" s="8"/>
      <c r="P248" s="64">
        <f t="shared" si="59"/>
        <v>0</v>
      </c>
      <c r="Q248" s="64">
        <f t="shared" si="62"/>
        <v>2</v>
      </c>
      <c r="R248" s="65">
        <f t="shared" si="69"/>
        <v>125</v>
      </c>
      <c r="S248" s="77">
        <f t="shared" si="71"/>
        <v>4.8333333333333336E-3</v>
      </c>
      <c r="T248" s="67"/>
      <c r="U248" s="68">
        <f t="shared" si="72"/>
        <v>3700000</v>
      </c>
      <c r="V248" s="69">
        <f t="shared" si="73"/>
        <v>360</v>
      </c>
      <c r="W248" s="69"/>
      <c r="X248" s="70">
        <f t="shared" si="63"/>
        <v>51716</v>
      </c>
      <c r="Y248" s="70">
        <f t="shared" si="64"/>
        <v>51746</v>
      </c>
      <c r="Z248" s="71" t="str">
        <f t="shared" si="65"/>
        <v>03.08.2041</v>
      </c>
      <c r="AA248" s="71" t="str">
        <f t="shared" si="66"/>
        <v>02.09.2041</v>
      </c>
      <c r="AB248" s="71"/>
      <c r="AC248" s="71"/>
      <c r="AD248" s="71"/>
      <c r="AE248" s="71"/>
      <c r="AF248" s="71"/>
      <c r="AG248" s="71"/>
      <c r="AH248" s="71"/>
    </row>
    <row r="249" spans="1:34" s="64" customFormat="1" x14ac:dyDescent="0.2">
      <c r="A249" s="7" t="str">
        <f t="shared" si="60"/>
        <v>03.09.2041 - 02.10.2041</v>
      </c>
      <c r="B249" s="72">
        <f t="shared" si="56"/>
        <v>237</v>
      </c>
      <c r="C249" s="73">
        <f t="shared" si="67"/>
        <v>2021392.9780314055</v>
      </c>
      <c r="D249" s="73">
        <f t="shared" si="57"/>
        <v>9770.0660604851273</v>
      </c>
      <c r="E249" s="73">
        <f t="shared" si="70"/>
        <v>11939.796348208953</v>
      </c>
      <c r="F249" s="143">
        <f t="shared" si="68"/>
        <v>21709.86240869408</v>
      </c>
      <c r="G249" s="154"/>
      <c r="H249" s="154"/>
      <c r="I249" s="73">
        <f t="shared" si="61"/>
        <v>21709.86240869408</v>
      </c>
      <c r="J249" s="76"/>
      <c r="K249" s="4"/>
      <c r="L249" s="5"/>
      <c r="M249" s="6"/>
      <c r="N249" s="63" t="str">
        <f t="shared" si="58"/>
        <v/>
      </c>
      <c r="O249" s="8"/>
      <c r="P249" s="64">
        <f t="shared" si="59"/>
        <v>0</v>
      </c>
      <c r="Q249" s="64">
        <f t="shared" si="62"/>
        <v>2</v>
      </c>
      <c r="R249" s="65">
        <f t="shared" si="69"/>
        <v>124</v>
      </c>
      <c r="S249" s="77">
        <f t="shared" si="71"/>
        <v>4.8333333333333336E-3</v>
      </c>
      <c r="T249" s="67"/>
      <c r="U249" s="68">
        <f t="shared" si="72"/>
        <v>3700000</v>
      </c>
      <c r="V249" s="69">
        <f t="shared" si="73"/>
        <v>360</v>
      </c>
      <c r="W249" s="69"/>
      <c r="X249" s="70">
        <f t="shared" si="63"/>
        <v>51747</v>
      </c>
      <c r="Y249" s="70">
        <f t="shared" si="64"/>
        <v>51776</v>
      </c>
      <c r="Z249" s="71" t="str">
        <f t="shared" si="65"/>
        <v>03.09.2041</v>
      </c>
      <c r="AA249" s="71" t="str">
        <f t="shared" si="66"/>
        <v>02.10.2041</v>
      </c>
      <c r="AB249" s="71"/>
      <c r="AC249" s="71"/>
      <c r="AD249" s="71"/>
      <c r="AE249" s="71"/>
      <c r="AF249" s="71"/>
      <c r="AG249" s="71"/>
      <c r="AH249" s="71"/>
    </row>
    <row r="250" spans="1:34" s="64" customFormat="1" x14ac:dyDescent="0.2">
      <c r="A250" s="7" t="str">
        <f t="shared" si="60"/>
        <v>03.10.2041 - 02.11.2041</v>
      </c>
      <c r="B250" s="72">
        <f t="shared" si="56"/>
        <v>238</v>
      </c>
      <c r="C250" s="73">
        <f t="shared" si="67"/>
        <v>2009453.1816831965</v>
      </c>
      <c r="D250" s="73">
        <f t="shared" si="57"/>
        <v>9712.3570448021164</v>
      </c>
      <c r="E250" s="73">
        <f t="shared" si="70"/>
        <v>11997.505363891963</v>
      </c>
      <c r="F250" s="143">
        <f t="shared" si="68"/>
        <v>21709.86240869408</v>
      </c>
      <c r="G250" s="154"/>
      <c r="H250" s="154"/>
      <c r="I250" s="73">
        <f t="shared" si="61"/>
        <v>21709.86240869408</v>
      </c>
      <c r="J250" s="76"/>
      <c r="K250" s="4"/>
      <c r="L250" s="5"/>
      <c r="M250" s="6"/>
      <c r="N250" s="63" t="str">
        <f t="shared" si="58"/>
        <v/>
      </c>
      <c r="O250" s="8"/>
      <c r="P250" s="64">
        <f t="shared" si="59"/>
        <v>0</v>
      </c>
      <c r="Q250" s="64">
        <f t="shared" si="62"/>
        <v>2</v>
      </c>
      <c r="R250" s="65">
        <f t="shared" si="69"/>
        <v>123</v>
      </c>
      <c r="S250" s="77">
        <f t="shared" si="71"/>
        <v>4.8333333333333336E-3</v>
      </c>
      <c r="T250" s="67"/>
      <c r="U250" s="68">
        <f t="shared" si="72"/>
        <v>3700000</v>
      </c>
      <c r="V250" s="69">
        <f t="shared" si="73"/>
        <v>360</v>
      </c>
      <c r="W250" s="69"/>
      <c r="X250" s="70">
        <f t="shared" si="63"/>
        <v>51777</v>
      </c>
      <c r="Y250" s="70">
        <f t="shared" si="64"/>
        <v>51807</v>
      </c>
      <c r="Z250" s="71" t="str">
        <f t="shared" si="65"/>
        <v>03.10.2041</v>
      </c>
      <c r="AA250" s="71" t="str">
        <f t="shared" si="66"/>
        <v>02.11.2041</v>
      </c>
      <c r="AB250" s="71"/>
      <c r="AC250" s="71"/>
      <c r="AD250" s="71"/>
      <c r="AE250" s="71"/>
      <c r="AF250" s="71"/>
      <c r="AG250" s="71"/>
      <c r="AH250" s="71"/>
    </row>
    <row r="251" spans="1:34" s="64" customFormat="1" x14ac:dyDescent="0.2">
      <c r="A251" s="7" t="str">
        <f t="shared" si="60"/>
        <v>03.11.2041 - 02.12.2041</v>
      </c>
      <c r="B251" s="72">
        <f t="shared" si="56"/>
        <v>239</v>
      </c>
      <c r="C251" s="73">
        <f t="shared" si="67"/>
        <v>1997455.6763193044</v>
      </c>
      <c r="D251" s="73">
        <f t="shared" si="57"/>
        <v>9654.369102209972</v>
      </c>
      <c r="E251" s="73">
        <f t="shared" si="70"/>
        <v>12055.493306484108</v>
      </c>
      <c r="F251" s="143">
        <f t="shared" si="68"/>
        <v>21709.86240869408</v>
      </c>
      <c r="G251" s="154"/>
      <c r="H251" s="154"/>
      <c r="I251" s="73">
        <f t="shared" si="61"/>
        <v>21709.86240869408</v>
      </c>
      <c r="J251" s="76"/>
      <c r="K251" s="4"/>
      <c r="L251" s="5"/>
      <c r="M251" s="6"/>
      <c r="N251" s="63" t="str">
        <f>IF(M251=$S$8,CONCATENATE($S$6,INT(R251-#REF!)," ",$T$6),IF(M251=$S$7,CONCATENATE($S$6,INT(F251-#REF!)," ",$T$7),""))</f>
        <v/>
      </c>
      <c r="O251" s="8"/>
      <c r="P251" s="64">
        <f t="shared" si="59"/>
        <v>0</v>
      </c>
      <c r="Q251" s="64">
        <f t="shared" si="62"/>
        <v>2</v>
      </c>
      <c r="R251" s="65">
        <f t="shared" si="69"/>
        <v>122</v>
      </c>
      <c r="S251" s="77">
        <f t="shared" si="71"/>
        <v>4.8333333333333336E-3</v>
      </c>
      <c r="T251" s="67"/>
      <c r="U251" s="68">
        <f t="shared" si="72"/>
        <v>3700000</v>
      </c>
      <c r="V251" s="69">
        <f t="shared" si="73"/>
        <v>360</v>
      </c>
      <c r="W251" s="69"/>
      <c r="X251" s="70">
        <f t="shared" si="63"/>
        <v>51808</v>
      </c>
      <c r="Y251" s="70">
        <f t="shared" si="64"/>
        <v>51837</v>
      </c>
      <c r="Z251" s="71" t="str">
        <f t="shared" si="65"/>
        <v>03.11.2041</v>
      </c>
      <c r="AA251" s="71" t="str">
        <f t="shared" si="66"/>
        <v>02.12.2041</v>
      </c>
      <c r="AB251" s="71"/>
      <c r="AC251" s="71"/>
      <c r="AD251" s="71"/>
      <c r="AE251" s="71"/>
      <c r="AF251" s="71"/>
      <c r="AG251" s="71"/>
      <c r="AH251" s="71"/>
    </row>
    <row r="252" spans="1:34" s="64" customFormat="1" x14ac:dyDescent="0.2">
      <c r="A252" s="7" t="str">
        <f t="shared" si="60"/>
        <v>03.12.2041 - 02.01.2042</v>
      </c>
      <c r="B252" s="72">
        <f t="shared" si="56"/>
        <v>240</v>
      </c>
      <c r="C252" s="73">
        <f t="shared" si="67"/>
        <v>1985400.1830128203</v>
      </c>
      <c r="D252" s="73">
        <f t="shared" si="57"/>
        <v>9596.1008845619654</v>
      </c>
      <c r="E252" s="73">
        <f t="shared" si="70"/>
        <v>12113.761524132115</v>
      </c>
      <c r="F252" s="143">
        <f t="shared" si="68"/>
        <v>21709.86240869408</v>
      </c>
      <c r="G252" s="154"/>
      <c r="H252" s="154"/>
      <c r="I252" s="73">
        <f t="shared" si="61"/>
        <v>21709.86240869408</v>
      </c>
      <c r="J252" s="76"/>
      <c r="K252" s="4"/>
      <c r="L252" s="5"/>
      <c r="M252" s="6"/>
      <c r="N252" s="63"/>
      <c r="O252" s="8"/>
      <c r="P252" s="64">
        <f t="shared" si="59"/>
        <v>0</v>
      </c>
      <c r="Q252" s="64">
        <f t="shared" si="62"/>
        <v>2</v>
      </c>
      <c r="R252" s="65">
        <f t="shared" si="69"/>
        <v>121</v>
      </c>
      <c r="S252" s="77">
        <f t="shared" si="71"/>
        <v>4.8333333333333336E-3</v>
      </c>
      <c r="T252" s="67"/>
      <c r="U252" s="68">
        <f t="shared" si="72"/>
        <v>3700000</v>
      </c>
      <c r="V252" s="69">
        <f t="shared" si="73"/>
        <v>360</v>
      </c>
      <c r="W252" s="69"/>
      <c r="X252" s="70">
        <f t="shared" si="63"/>
        <v>51838</v>
      </c>
      <c r="Y252" s="70">
        <f t="shared" si="64"/>
        <v>51868</v>
      </c>
      <c r="Z252" s="71" t="str">
        <f t="shared" si="65"/>
        <v>03.12.2041</v>
      </c>
      <c r="AA252" s="71" t="str">
        <f t="shared" si="66"/>
        <v>02.01.2042</v>
      </c>
      <c r="AB252" s="71"/>
      <c r="AC252" s="71"/>
      <c r="AD252" s="71"/>
      <c r="AE252" s="71"/>
      <c r="AF252" s="71"/>
      <c r="AG252" s="71"/>
      <c r="AH252" s="71"/>
    </row>
    <row r="253" spans="1:34" s="64" customFormat="1" x14ac:dyDescent="0.2">
      <c r="A253" s="7" t="str">
        <f t="shared" si="60"/>
        <v>03.01.2042 - 02.02.2042</v>
      </c>
      <c r="B253" s="72">
        <f t="shared" si="56"/>
        <v>241</v>
      </c>
      <c r="C253" s="73">
        <f t="shared" si="67"/>
        <v>1973286.4214886881</v>
      </c>
      <c r="D253" s="73">
        <f t="shared" si="57"/>
        <v>9537.551037195326</v>
      </c>
      <c r="E253" s="73">
        <f t="shared" si="70"/>
        <v>12172.311371498754</v>
      </c>
      <c r="F253" s="143">
        <f t="shared" si="68"/>
        <v>21709.86240869408</v>
      </c>
      <c r="G253" s="154"/>
      <c r="H253" s="154"/>
      <c r="I253" s="73">
        <f t="shared" si="61"/>
        <v>21709.86240869408</v>
      </c>
      <c r="J253" s="76"/>
      <c r="K253" s="4"/>
      <c r="L253" s="5"/>
      <c r="M253" s="6"/>
      <c r="N253" s="63"/>
      <c r="O253" s="8"/>
      <c r="P253" s="64">
        <f t="shared" si="59"/>
        <v>0</v>
      </c>
      <c r="Q253" s="64">
        <f t="shared" si="62"/>
        <v>2</v>
      </c>
      <c r="R253" s="65">
        <f t="shared" si="69"/>
        <v>120</v>
      </c>
      <c r="S253" s="77">
        <f t="shared" si="71"/>
        <v>4.8333333333333336E-3</v>
      </c>
      <c r="T253" s="67"/>
      <c r="U253" s="68">
        <f t="shared" si="72"/>
        <v>3700000</v>
      </c>
      <c r="V253" s="69">
        <f t="shared" si="73"/>
        <v>360</v>
      </c>
      <c r="W253" s="69"/>
      <c r="X253" s="70">
        <f t="shared" si="63"/>
        <v>51869</v>
      </c>
      <c r="Y253" s="70">
        <f t="shared" si="64"/>
        <v>51899</v>
      </c>
      <c r="Z253" s="71" t="str">
        <f t="shared" si="65"/>
        <v>03.01.2042</v>
      </c>
      <c r="AA253" s="71" t="str">
        <f t="shared" si="66"/>
        <v>02.02.2042</v>
      </c>
      <c r="AB253" s="71"/>
      <c r="AC253" s="71"/>
      <c r="AD253" s="71"/>
      <c r="AE253" s="71"/>
      <c r="AF253" s="71"/>
      <c r="AG253" s="71"/>
      <c r="AH253" s="71"/>
    </row>
    <row r="254" spans="1:34" s="64" customFormat="1" x14ac:dyDescent="0.2">
      <c r="A254" s="7" t="str">
        <f t="shared" si="60"/>
        <v>03.02.2042 - 02.03.2042</v>
      </c>
      <c r="B254" s="72">
        <f t="shared" si="56"/>
        <v>242</v>
      </c>
      <c r="C254" s="73">
        <f t="shared" si="67"/>
        <v>1961114.1101171894</v>
      </c>
      <c r="D254" s="73">
        <f t="shared" si="57"/>
        <v>9478.718198899749</v>
      </c>
      <c r="E254" s="73">
        <f t="shared" si="70"/>
        <v>12231.144209794331</v>
      </c>
      <c r="F254" s="143">
        <f t="shared" si="68"/>
        <v>21709.86240869408</v>
      </c>
      <c r="G254" s="154"/>
      <c r="H254" s="154"/>
      <c r="I254" s="73">
        <f t="shared" si="61"/>
        <v>21709.86240869408</v>
      </c>
      <c r="J254" s="76"/>
      <c r="K254" s="4"/>
      <c r="L254" s="5"/>
      <c r="M254" s="6"/>
      <c r="N254" s="63"/>
      <c r="O254" s="8"/>
      <c r="P254" s="64">
        <f t="shared" si="59"/>
        <v>0</v>
      </c>
      <c r="Q254" s="64">
        <f t="shared" si="62"/>
        <v>2</v>
      </c>
      <c r="R254" s="65">
        <f t="shared" si="69"/>
        <v>119</v>
      </c>
      <c r="S254" s="77">
        <f t="shared" si="71"/>
        <v>4.8333333333333336E-3</v>
      </c>
      <c r="T254" s="67"/>
      <c r="U254" s="68">
        <f t="shared" si="72"/>
        <v>3700000</v>
      </c>
      <c r="V254" s="69">
        <f t="shared" si="73"/>
        <v>360</v>
      </c>
      <c r="W254" s="69"/>
      <c r="X254" s="70">
        <f t="shared" si="63"/>
        <v>51900</v>
      </c>
      <c r="Y254" s="70">
        <f t="shared" si="64"/>
        <v>51927</v>
      </c>
      <c r="Z254" s="71" t="str">
        <f t="shared" si="65"/>
        <v>03.02.2042</v>
      </c>
      <c r="AA254" s="71" t="str">
        <f t="shared" si="66"/>
        <v>02.03.2042</v>
      </c>
      <c r="AB254" s="71"/>
      <c r="AC254" s="71"/>
      <c r="AD254" s="71"/>
      <c r="AE254" s="71"/>
      <c r="AF254" s="71"/>
      <c r="AG254" s="71"/>
      <c r="AH254" s="71"/>
    </row>
    <row r="255" spans="1:34" s="64" customFormat="1" x14ac:dyDescent="0.2">
      <c r="A255" s="7" t="str">
        <f t="shared" si="60"/>
        <v>03.03.2042 - 02.04.2042</v>
      </c>
      <c r="B255" s="72">
        <f t="shared" si="56"/>
        <v>243</v>
      </c>
      <c r="C255" s="73">
        <f t="shared" si="67"/>
        <v>1948882.9659073951</v>
      </c>
      <c r="D255" s="73">
        <f t="shared" si="57"/>
        <v>9419.6010018857432</v>
      </c>
      <c r="E255" s="73">
        <f t="shared" si="70"/>
        <v>12290.261406808337</v>
      </c>
      <c r="F255" s="143">
        <f t="shared" si="68"/>
        <v>21709.86240869408</v>
      </c>
      <c r="G255" s="154"/>
      <c r="H255" s="154"/>
      <c r="I255" s="73">
        <f t="shared" si="61"/>
        <v>21709.86240869408</v>
      </c>
      <c r="J255" s="76"/>
      <c r="K255" s="4"/>
      <c r="L255" s="5"/>
      <c r="M255" s="6"/>
      <c r="N255" s="63"/>
      <c r="O255" s="8"/>
      <c r="P255" s="64">
        <f t="shared" si="59"/>
        <v>0</v>
      </c>
      <c r="Q255" s="64">
        <f t="shared" si="62"/>
        <v>2</v>
      </c>
      <c r="R255" s="65">
        <f t="shared" si="69"/>
        <v>118</v>
      </c>
      <c r="S255" s="77">
        <f t="shared" si="71"/>
        <v>4.8333333333333336E-3</v>
      </c>
      <c r="T255" s="67"/>
      <c r="U255" s="68">
        <f t="shared" si="72"/>
        <v>3700000</v>
      </c>
      <c r="V255" s="69">
        <f t="shared" si="73"/>
        <v>360</v>
      </c>
      <c r="W255" s="69"/>
      <c r="X255" s="70">
        <f t="shared" si="63"/>
        <v>51928</v>
      </c>
      <c r="Y255" s="70">
        <f t="shared" si="64"/>
        <v>51958</v>
      </c>
      <c r="Z255" s="71" t="str">
        <f t="shared" si="65"/>
        <v>03.03.2042</v>
      </c>
      <c r="AA255" s="71" t="str">
        <f t="shared" si="66"/>
        <v>02.04.2042</v>
      </c>
      <c r="AB255" s="71"/>
      <c r="AC255" s="71"/>
      <c r="AD255" s="71"/>
      <c r="AE255" s="71"/>
      <c r="AF255" s="71"/>
      <c r="AG255" s="71"/>
      <c r="AH255" s="71"/>
    </row>
    <row r="256" spans="1:34" s="64" customFormat="1" x14ac:dyDescent="0.2">
      <c r="A256" s="7" t="str">
        <f t="shared" si="60"/>
        <v>03.04.2042 - 02.05.2042</v>
      </c>
      <c r="B256" s="72">
        <f t="shared" si="56"/>
        <v>244</v>
      </c>
      <c r="C256" s="73">
        <f t="shared" si="67"/>
        <v>1936592.7045005867</v>
      </c>
      <c r="D256" s="73">
        <f t="shared" si="57"/>
        <v>9360.1980717528368</v>
      </c>
      <c r="E256" s="73">
        <f t="shared" si="70"/>
        <v>12349.664336941243</v>
      </c>
      <c r="F256" s="143">
        <f t="shared" si="68"/>
        <v>21709.86240869408</v>
      </c>
      <c r="G256" s="154"/>
      <c r="H256" s="154"/>
      <c r="I256" s="73">
        <f t="shared" si="61"/>
        <v>21709.86240869408</v>
      </c>
      <c r="J256" s="76"/>
      <c r="K256" s="4"/>
      <c r="L256" s="5"/>
      <c r="M256" s="6"/>
      <c r="N256" s="63"/>
      <c r="O256" s="8"/>
      <c r="P256" s="64">
        <f t="shared" si="59"/>
        <v>0</v>
      </c>
      <c r="Q256" s="64">
        <f t="shared" si="62"/>
        <v>2</v>
      </c>
      <c r="R256" s="65">
        <f t="shared" si="69"/>
        <v>117</v>
      </c>
      <c r="S256" s="77">
        <f t="shared" si="71"/>
        <v>4.8333333333333336E-3</v>
      </c>
      <c r="T256" s="67"/>
      <c r="U256" s="68">
        <f t="shared" si="72"/>
        <v>3700000</v>
      </c>
      <c r="V256" s="69">
        <f t="shared" si="73"/>
        <v>360</v>
      </c>
      <c r="W256" s="69"/>
      <c r="X256" s="70">
        <f t="shared" si="63"/>
        <v>51959</v>
      </c>
      <c r="Y256" s="70">
        <f t="shared" si="64"/>
        <v>51988</v>
      </c>
      <c r="Z256" s="71" t="str">
        <f t="shared" si="65"/>
        <v>03.04.2042</v>
      </c>
      <c r="AA256" s="71" t="str">
        <f t="shared" si="66"/>
        <v>02.05.2042</v>
      </c>
      <c r="AB256" s="71"/>
      <c r="AC256" s="71"/>
      <c r="AD256" s="71"/>
      <c r="AE256" s="71"/>
      <c r="AF256" s="71"/>
      <c r="AG256" s="71"/>
      <c r="AH256" s="71"/>
    </row>
    <row r="257" spans="1:34" s="64" customFormat="1" x14ac:dyDescent="0.2">
      <c r="A257" s="7" t="str">
        <f t="shared" si="60"/>
        <v>03.05.2042 - 02.06.2042</v>
      </c>
      <c r="B257" s="72">
        <f t="shared" si="56"/>
        <v>245</v>
      </c>
      <c r="C257" s="73">
        <f t="shared" si="67"/>
        <v>1924243.0401636455</v>
      </c>
      <c r="D257" s="73">
        <f t="shared" si="57"/>
        <v>9300.5080274576212</v>
      </c>
      <c r="E257" s="73">
        <f t="shared" si="70"/>
        <v>12409.354381236459</v>
      </c>
      <c r="F257" s="143">
        <f t="shared" si="68"/>
        <v>21709.86240869408</v>
      </c>
      <c r="G257" s="154"/>
      <c r="H257" s="154"/>
      <c r="I257" s="73">
        <f t="shared" si="61"/>
        <v>21709.86240869408</v>
      </c>
      <c r="J257" s="76"/>
      <c r="K257" s="4"/>
      <c r="L257" s="5"/>
      <c r="M257" s="6"/>
      <c r="N257" s="63"/>
      <c r="O257" s="8"/>
      <c r="P257" s="64">
        <f t="shared" si="59"/>
        <v>0</v>
      </c>
      <c r="Q257" s="64">
        <f t="shared" si="62"/>
        <v>2</v>
      </c>
      <c r="R257" s="65">
        <f t="shared" si="69"/>
        <v>116</v>
      </c>
      <c r="S257" s="77">
        <f t="shared" si="71"/>
        <v>4.8333333333333336E-3</v>
      </c>
      <c r="T257" s="67"/>
      <c r="U257" s="68">
        <f t="shared" si="72"/>
        <v>3700000</v>
      </c>
      <c r="V257" s="69">
        <f t="shared" si="73"/>
        <v>360</v>
      </c>
      <c r="W257" s="69"/>
      <c r="X257" s="70">
        <f t="shared" si="63"/>
        <v>51989</v>
      </c>
      <c r="Y257" s="70">
        <f t="shared" si="64"/>
        <v>52019</v>
      </c>
      <c r="Z257" s="71" t="str">
        <f t="shared" si="65"/>
        <v>03.05.2042</v>
      </c>
      <c r="AA257" s="71" t="str">
        <f t="shared" si="66"/>
        <v>02.06.2042</v>
      </c>
      <c r="AB257" s="71"/>
      <c r="AC257" s="71"/>
      <c r="AD257" s="71"/>
      <c r="AE257" s="71"/>
      <c r="AF257" s="71"/>
      <c r="AG257" s="71"/>
      <c r="AH257" s="71"/>
    </row>
    <row r="258" spans="1:34" s="64" customFormat="1" x14ac:dyDescent="0.2">
      <c r="A258" s="7" t="str">
        <f t="shared" si="60"/>
        <v>03.06.2042 - 02.07.2042</v>
      </c>
      <c r="B258" s="72">
        <f t="shared" si="56"/>
        <v>246</v>
      </c>
      <c r="C258" s="73">
        <f t="shared" si="67"/>
        <v>1911833.685782409</v>
      </c>
      <c r="D258" s="73">
        <f t="shared" si="57"/>
        <v>9240.5294812816446</v>
      </c>
      <c r="E258" s="73">
        <f t="shared" si="70"/>
        <v>12469.332927412435</v>
      </c>
      <c r="F258" s="143">
        <f t="shared" si="68"/>
        <v>21709.86240869408</v>
      </c>
      <c r="G258" s="154"/>
      <c r="H258" s="154"/>
      <c r="I258" s="73">
        <f t="shared" si="61"/>
        <v>21709.86240869408</v>
      </c>
      <c r="J258" s="76"/>
      <c r="K258" s="4"/>
      <c r="L258" s="5"/>
      <c r="M258" s="6"/>
      <c r="N258" s="63"/>
      <c r="O258" s="8"/>
      <c r="P258" s="64">
        <f t="shared" si="59"/>
        <v>0</v>
      </c>
      <c r="Q258" s="64">
        <f t="shared" si="62"/>
        <v>2</v>
      </c>
      <c r="R258" s="65">
        <f t="shared" si="69"/>
        <v>115</v>
      </c>
      <c r="S258" s="77">
        <f t="shared" si="71"/>
        <v>4.8333333333333336E-3</v>
      </c>
      <c r="T258" s="67"/>
      <c r="U258" s="68">
        <f t="shared" si="72"/>
        <v>3700000</v>
      </c>
      <c r="V258" s="69">
        <f t="shared" si="73"/>
        <v>360</v>
      </c>
      <c r="W258" s="69"/>
      <c r="X258" s="70">
        <f t="shared" si="63"/>
        <v>52020</v>
      </c>
      <c r="Y258" s="70">
        <f t="shared" si="64"/>
        <v>52049</v>
      </c>
      <c r="Z258" s="71" t="str">
        <f t="shared" si="65"/>
        <v>03.06.2042</v>
      </c>
      <c r="AA258" s="71" t="str">
        <f t="shared" si="66"/>
        <v>02.07.2042</v>
      </c>
      <c r="AB258" s="71"/>
      <c r="AC258" s="71"/>
      <c r="AD258" s="71"/>
      <c r="AE258" s="71"/>
      <c r="AF258" s="71"/>
      <c r="AG258" s="71"/>
      <c r="AH258" s="71"/>
    </row>
    <row r="259" spans="1:34" s="64" customFormat="1" x14ac:dyDescent="0.2">
      <c r="A259" s="7" t="str">
        <f t="shared" si="60"/>
        <v>03.07.2042 - 02.08.2042</v>
      </c>
      <c r="B259" s="72">
        <f t="shared" si="56"/>
        <v>247</v>
      </c>
      <c r="C259" s="73">
        <f t="shared" si="67"/>
        <v>1899364.3528549967</v>
      </c>
      <c r="D259" s="73">
        <f t="shared" si="57"/>
        <v>9180.2610387991517</v>
      </c>
      <c r="E259" s="73">
        <f t="shared" si="70"/>
        <v>12529.601369894928</v>
      </c>
      <c r="F259" s="143">
        <f t="shared" si="68"/>
        <v>21709.86240869408</v>
      </c>
      <c r="G259" s="154"/>
      <c r="H259" s="154"/>
      <c r="I259" s="73">
        <f t="shared" si="61"/>
        <v>21709.86240869408</v>
      </c>
      <c r="J259" s="76"/>
      <c r="K259" s="4"/>
      <c r="L259" s="5"/>
      <c r="M259" s="6"/>
      <c r="N259" s="63"/>
      <c r="O259" s="8"/>
      <c r="P259" s="64">
        <f t="shared" si="59"/>
        <v>0</v>
      </c>
      <c r="Q259" s="64">
        <f t="shared" si="62"/>
        <v>2</v>
      </c>
      <c r="R259" s="65">
        <f t="shared" si="69"/>
        <v>114</v>
      </c>
      <c r="S259" s="77">
        <f t="shared" si="71"/>
        <v>4.8333333333333336E-3</v>
      </c>
      <c r="T259" s="67"/>
      <c r="U259" s="68">
        <f t="shared" si="72"/>
        <v>3700000</v>
      </c>
      <c r="V259" s="69">
        <f t="shared" si="73"/>
        <v>360</v>
      </c>
      <c r="W259" s="69"/>
      <c r="X259" s="70">
        <f t="shared" si="63"/>
        <v>52050</v>
      </c>
      <c r="Y259" s="70">
        <f t="shared" si="64"/>
        <v>52080</v>
      </c>
      <c r="Z259" s="71" t="str">
        <f t="shared" si="65"/>
        <v>03.07.2042</v>
      </c>
      <c r="AA259" s="71" t="str">
        <f t="shared" si="66"/>
        <v>02.08.2042</v>
      </c>
      <c r="AB259" s="71"/>
      <c r="AC259" s="71"/>
      <c r="AD259" s="71"/>
      <c r="AE259" s="71"/>
      <c r="AF259" s="71"/>
      <c r="AG259" s="71"/>
      <c r="AH259" s="71"/>
    </row>
    <row r="260" spans="1:34" s="64" customFormat="1" x14ac:dyDescent="0.2">
      <c r="A260" s="7" t="str">
        <f t="shared" si="60"/>
        <v>03.08.2042 - 02.09.2042</v>
      </c>
      <c r="B260" s="72">
        <f t="shared" si="56"/>
        <v>248</v>
      </c>
      <c r="C260" s="73">
        <f t="shared" si="67"/>
        <v>1886834.7514851016</v>
      </c>
      <c r="D260" s="73">
        <f t="shared" si="57"/>
        <v>9119.7012988446586</v>
      </c>
      <c r="E260" s="73">
        <f t="shared" si="70"/>
        <v>12590.161109849421</v>
      </c>
      <c r="F260" s="143">
        <f t="shared" si="68"/>
        <v>21709.86240869408</v>
      </c>
      <c r="G260" s="154"/>
      <c r="H260" s="154"/>
      <c r="I260" s="73">
        <f t="shared" si="61"/>
        <v>21709.86240869408</v>
      </c>
      <c r="J260" s="76"/>
      <c r="K260" s="4"/>
      <c r="L260" s="5"/>
      <c r="M260" s="6"/>
      <c r="N260" s="63"/>
      <c r="O260" s="8"/>
      <c r="P260" s="64">
        <f t="shared" si="59"/>
        <v>0</v>
      </c>
      <c r="Q260" s="64">
        <f t="shared" si="62"/>
        <v>2</v>
      </c>
      <c r="R260" s="65">
        <f t="shared" si="69"/>
        <v>113</v>
      </c>
      <c r="S260" s="77">
        <f t="shared" si="71"/>
        <v>4.8333333333333336E-3</v>
      </c>
      <c r="T260" s="67"/>
      <c r="U260" s="68">
        <f t="shared" si="72"/>
        <v>3700000</v>
      </c>
      <c r="V260" s="69">
        <f t="shared" si="73"/>
        <v>360</v>
      </c>
      <c r="W260" s="69"/>
      <c r="X260" s="70">
        <f t="shared" si="63"/>
        <v>52081</v>
      </c>
      <c r="Y260" s="70">
        <f t="shared" si="64"/>
        <v>52111</v>
      </c>
      <c r="Z260" s="71" t="str">
        <f t="shared" si="65"/>
        <v>03.08.2042</v>
      </c>
      <c r="AA260" s="71" t="str">
        <f t="shared" si="66"/>
        <v>02.09.2042</v>
      </c>
      <c r="AB260" s="71"/>
      <c r="AC260" s="71"/>
      <c r="AD260" s="71"/>
      <c r="AE260" s="71"/>
      <c r="AF260" s="71"/>
      <c r="AG260" s="71"/>
      <c r="AH260" s="71"/>
    </row>
    <row r="261" spans="1:34" s="64" customFormat="1" x14ac:dyDescent="0.2">
      <c r="A261" s="7" t="str">
        <f t="shared" si="60"/>
        <v>03.09.2042 - 02.10.2042</v>
      </c>
      <c r="B261" s="72">
        <f t="shared" si="56"/>
        <v>249</v>
      </c>
      <c r="C261" s="73">
        <f t="shared" si="67"/>
        <v>1874244.5903752523</v>
      </c>
      <c r="D261" s="73">
        <f t="shared" si="57"/>
        <v>9058.8488534803873</v>
      </c>
      <c r="E261" s="73">
        <f t="shared" si="70"/>
        <v>12651.013555213693</v>
      </c>
      <c r="F261" s="143">
        <f t="shared" si="68"/>
        <v>21709.86240869408</v>
      </c>
      <c r="G261" s="154"/>
      <c r="H261" s="154"/>
      <c r="I261" s="73">
        <f t="shared" si="61"/>
        <v>21709.86240869408</v>
      </c>
      <c r="J261" s="76"/>
      <c r="K261" s="4"/>
      <c r="L261" s="5"/>
      <c r="M261" s="6"/>
      <c r="N261" s="63"/>
      <c r="O261" s="8"/>
      <c r="P261" s="64">
        <f t="shared" si="59"/>
        <v>0</v>
      </c>
      <c r="Q261" s="64">
        <f t="shared" si="62"/>
        <v>2</v>
      </c>
      <c r="R261" s="65">
        <f t="shared" si="69"/>
        <v>112</v>
      </c>
      <c r="S261" s="77">
        <f t="shared" si="71"/>
        <v>4.8333333333333336E-3</v>
      </c>
      <c r="T261" s="67"/>
      <c r="U261" s="68">
        <f t="shared" si="72"/>
        <v>3700000</v>
      </c>
      <c r="V261" s="69">
        <f t="shared" si="73"/>
        <v>360</v>
      </c>
      <c r="W261" s="69"/>
      <c r="X261" s="70">
        <f t="shared" si="63"/>
        <v>52112</v>
      </c>
      <c r="Y261" s="70">
        <f t="shared" si="64"/>
        <v>52141</v>
      </c>
      <c r="Z261" s="71" t="str">
        <f t="shared" si="65"/>
        <v>03.09.2042</v>
      </c>
      <c r="AA261" s="71" t="str">
        <f t="shared" si="66"/>
        <v>02.10.2042</v>
      </c>
      <c r="AB261" s="71"/>
      <c r="AC261" s="71"/>
      <c r="AD261" s="71"/>
      <c r="AE261" s="71"/>
      <c r="AF261" s="71"/>
      <c r="AG261" s="71"/>
      <c r="AH261" s="71"/>
    </row>
    <row r="262" spans="1:34" s="64" customFormat="1" x14ac:dyDescent="0.2">
      <c r="A262" s="7" t="str">
        <f t="shared" si="60"/>
        <v>03.10.2042 - 02.11.2042</v>
      </c>
      <c r="B262" s="72">
        <f t="shared" si="56"/>
        <v>250</v>
      </c>
      <c r="C262" s="73">
        <f t="shared" si="67"/>
        <v>1861593.5768200387</v>
      </c>
      <c r="D262" s="73">
        <f t="shared" si="57"/>
        <v>8997.7022879635206</v>
      </c>
      <c r="E262" s="73">
        <f t="shared" si="70"/>
        <v>12712.160120730559</v>
      </c>
      <c r="F262" s="143">
        <f t="shared" si="68"/>
        <v>21709.86240869408</v>
      </c>
      <c r="G262" s="154"/>
      <c r="H262" s="154"/>
      <c r="I262" s="73">
        <f t="shared" si="61"/>
        <v>21709.86240869408</v>
      </c>
      <c r="J262" s="76"/>
      <c r="K262" s="4"/>
      <c r="L262" s="5"/>
      <c r="M262" s="6"/>
      <c r="N262" s="63"/>
      <c r="O262" s="8"/>
      <c r="P262" s="64">
        <f t="shared" si="59"/>
        <v>0</v>
      </c>
      <c r="Q262" s="64">
        <f t="shared" si="62"/>
        <v>2</v>
      </c>
      <c r="R262" s="65">
        <f t="shared" si="69"/>
        <v>111</v>
      </c>
      <c r="S262" s="77">
        <f t="shared" si="71"/>
        <v>4.8333333333333336E-3</v>
      </c>
      <c r="T262" s="67"/>
      <c r="U262" s="68">
        <f t="shared" si="72"/>
        <v>3700000</v>
      </c>
      <c r="V262" s="69">
        <f t="shared" si="73"/>
        <v>360</v>
      </c>
      <c r="W262" s="69"/>
      <c r="X262" s="70">
        <f t="shared" si="63"/>
        <v>52142</v>
      </c>
      <c r="Y262" s="70">
        <f t="shared" si="64"/>
        <v>52172</v>
      </c>
      <c r="Z262" s="71" t="str">
        <f t="shared" si="65"/>
        <v>03.10.2042</v>
      </c>
      <c r="AA262" s="71" t="str">
        <f t="shared" si="66"/>
        <v>02.11.2042</v>
      </c>
      <c r="AB262" s="71"/>
      <c r="AC262" s="71"/>
      <c r="AD262" s="71"/>
      <c r="AE262" s="71"/>
      <c r="AF262" s="71"/>
      <c r="AG262" s="71"/>
      <c r="AH262" s="71"/>
    </row>
    <row r="263" spans="1:34" s="64" customFormat="1" x14ac:dyDescent="0.2">
      <c r="A263" s="7" t="str">
        <f t="shared" si="60"/>
        <v>03.11.2042 - 02.12.2042</v>
      </c>
      <c r="B263" s="72">
        <f t="shared" ref="B263:B326" si="74">B262+1</f>
        <v>251</v>
      </c>
      <c r="C263" s="73">
        <f t="shared" si="67"/>
        <v>1848881.4166993082</v>
      </c>
      <c r="D263" s="73">
        <f t="shared" si="57"/>
        <v>8936.2601807133233</v>
      </c>
      <c r="E263" s="73">
        <f t="shared" si="70"/>
        <v>12773.602227980757</v>
      </c>
      <c r="F263" s="143">
        <f t="shared" si="68"/>
        <v>21709.86240869408</v>
      </c>
      <c r="G263" s="154"/>
      <c r="H263" s="154"/>
      <c r="I263" s="73">
        <f t="shared" si="61"/>
        <v>21709.86240869408</v>
      </c>
      <c r="J263" s="76"/>
      <c r="K263" s="4"/>
      <c r="L263" s="5"/>
      <c r="M263" s="6"/>
      <c r="N263" s="63"/>
      <c r="O263" s="8"/>
      <c r="P263" s="64">
        <f t="shared" si="59"/>
        <v>0</v>
      </c>
      <c r="Q263" s="64">
        <f t="shared" si="62"/>
        <v>2</v>
      </c>
      <c r="R263" s="65">
        <f t="shared" si="69"/>
        <v>110</v>
      </c>
      <c r="S263" s="77">
        <f t="shared" si="71"/>
        <v>4.8333333333333336E-3</v>
      </c>
      <c r="T263" s="67"/>
      <c r="U263" s="68">
        <f t="shared" si="72"/>
        <v>3700000</v>
      </c>
      <c r="V263" s="69">
        <f t="shared" si="73"/>
        <v>360</v>
      </c>
      <c r="W263" s="69"/>
      <c r="X263" s="70">
        <f t="shared" si="63"/>
        <v>52173</v>
      </c>
      <c r="Y263" s="70">
        <f t="shared" si="64"/>
        <v>52202</v>
      </c>
      <c r="Z263" s="71" t="str">
        <f t="shared" si="65"/>
        <v>03.11.2042</v>
      </c>
      <c r="AA263" s="71" t="str">
        <f t="shared" si="66"/>
        <v>02.12.2042</v>
      </c>
      <c r="AB263" s="71"/>
      <c r="AC263" s="71"/>
      <c r="AD263" s="71"/>
      <c r="AE263" s="71"/>
      <c r="AF263" s="71"/>
      <c r="AG263" s="71"/>
      <c r="AH263" s="71"/>
    </row>
    <row r="264" spans="1:34" s="64" customFormat="1" x14ac:dyDescent="0.2">
      <c r="A264" s="7" t="str">
        <f t="shared" si="60"/>
        <v>03.12.2042 - 02.01.2043</v>
      </c>
      <c r="B264" s="72">
        <f t="shared" si="74"/>
        <v>252</v>
      </c>
      <c r="C264" s="73">
        <f t="shared" si="67"/>
        <v>1836107.8144713275</v>
      </c>
      <c r="D264" s="73">
        <f t="shared" si="57"/>
        <v>8874.5211032780826</v>
      </c>
      <c r="E264" s="73">
        <f t="shared" si="70"/>
        <v>12835.341305415997</v>
      </c>
      <c r="F264" s="143">
        <f t="shared" si="68"/>
        <v>21709.86240869408</v>
      </c>
      <c r="G264" s="154"/>
      <c r="H264" s="154"/>
      <c r="I264" s="73">
        <f t="shared" si="61"/>
        <v>21709.86240869408</v>
      </c>
      <c r="J264" s="76"/>
      <c r="K264" s="4"/>
      <c r="L264" s="5"/>
      <c r="M264" s="6"/>
      <c r="N264" s="63"/>
      <c r="O264" s="8"/>
      <c r="P264" s="64">
        <f t="shared" si="59"/>
        <v>0</v>
      </c>
      <c r="Q264" s="64">
        <f t="shared" si="62"/>
        <v>2</v>
      </c>
      <c r="R264" s="65">
        <f t="shared" si="69"/>
        <v>109</v>
      </c>
      <c r="S264" s="77">
        <f t="shared" si="71"/>
        <v>4.8333333333333336E-3</v>
      </c>
      <c r="T264" s="67"/>
      <c r="U264" s="68">
        <f t="shared" si="72"/>
        <v>3700000</v>
      </c>
      <c r="V264" s="69">
        <f t="shared" si="73"/>
        <v>360</v>
      </c>
      <c r="W264" s="69"/>
      <c r="X264" s="70">
        <f t="shared" si="63"/>
        <v>52203</v>
      </c>
      <c r="Y264" s="70">
        <f t="shared" si="64"/>
        <v>52233</v>
      </c>
      <c r="Z264" s="71" t="str">
        <f t="shared" si="65"/>
        <v>03.12.2042</v>
      </c>
      <c r="AA264" s="71" t="str">
        <f t="shared" si="66"/>
        <v>02.01.2043</v>
      </c>
      <c r="AB264" s="71"/>
      <c r="AC264" s="71"/>
      <c r="AD264" s="71"/>
      <c r="AE264" s="71"/>
      <c r="AF264" s="71"/>
      <c r="AG264" s="71"/>
      <c r="AH264" s="71"/>
    </row>
    <row r="265" spans="1:34" s="64" customFormat="1" x14ac:dyDescent="0.2">
      <c r="A265" s="7" t="str">
        <f t="shared" si="60"/>
        <v>03.01.2043 - 02.02.2043</v>
      </c>
      <c r="B265" s="72">
        <f t="shared" si="74"/>
        <v>253</v>
      </c>
      <c r="C265" s="73">
        <f t="shared" si="67"/>
        <v>1823272.4731659114</v>
      </c>
      <c r="D265" s="73">
        <f t="shared" si="57"/>
        <v>8812.4836203019058</v>
      </c>
      <c r="E265" s="73">
        <f t="shared" si="70"/>
        <v>12897.378788392174</v>
      </c>
      <c r="F265" s="143">
        <f t="shared" si="68"/>
        <v>21709.86240869408</v>
      </c>
      <c r="G265" s="154"/>
      <c r="H265" s="154"/>
      <c r="I265" s="73">
        <f t="shared" si="61"/>
        <v>21709.86240869408</v>
      </c>
      <c r="J265" s="76"/>
      <c r="K265" s="4"/>
      <c r="L265" s="5"/>
      <c r="M265" s="6"/>
      <c r="N265" s="63"/>
      <c r="O265" s="8"/>
      <c r="P265" s="64">
        <f t="shared" si="59"/>
        <v>0</v>
      </c>
      <c r="Q265" s="64">
        <f t="shared" si="62"/>
        <v>2</v>
      </c>
      <c r="R265" s="65">
        <f t="shared" si="69"/>
        <v>108</v>
      </c>
      <c r="S265" s="77">
        <f t="shared" si="71"/>
        <v>4.8333333333333336E-3</v>
      </c>
      <c r="T265" s="67"/>
      <c r="U265" s="68">
        <f t="shared" si="72"/>
        <v>3700000</v>
      </c>
      <c r="V265" s="69">
        <f t="shared" si="73"/>
        <v>360</v>
      </c>
      <c r="W265" s="69"/>
      <c r="X265" s="70">
        <f t="shared" si="63"/>
        <v>52234</v>
      </c>
      <c r="Y265" s="70">
        <f t="shared" si="64"/>
        <v>52264</v>
      </c>
      <c r="Z265" s="71" t="str">
        <f t="shared" si="65"/>
        <v>03.01.2043</v>
      </c>
      <c r="AA265" s="71" t="str">
        <f t="shared" si="66"/>
        <v>02.02.2043</v>
      </c>
      <c r="AB265" s="71"/>
      <c r="AC265" s="71"/>
      <c r="AD265" s="71"/>
      <c r="AE265" s="71"/>
      <c r="AF265" s="71"/>
      <c r="AG265" s="71"/>
      <c r="AH265" s="71"/>
    </row>
    <row r="266" spans="1:34" s="64" customFormat="1" x14ac:dyDescent="0.2">
      <c r="A266" s="7" t="str">
        <f t="shared" si="60"/>
        <v>03.02.2043 - 02.03.2043</v>
      </c>
      <c r="B266" s="72">
        <f t="shared" si="74"/>
        <v>254</v>
      </c>
      <c r="C266" s="73">
        <f t="shared" si="67"/>
        <v>1810375.0943775193</v>
      </c>
      <c r="D266" s="73">
        <f t="shared" si="57"/>
        <v>8750.1462894913439</v>
      </c>
      <c r="E266" s="73">
        <f t="shared" si="70"/>
        <v>12959.716119202736</v>
      </c>
      <c r="F266" s="143">
        <f t="shared" si="68"/>
        <v>21709.86240869408</v>
      </c>
      <c r="G266" s="154"/>
      <c r="H266" s="154"/>
      <c r="I266" s="73">
        <f t="shared" si="61"/>
        <v>21709.86240869408</v>
      </c>
      <c r="J266" s="76"/>
      <c r="K266" s="4"/>
      <c r="L266" s="5"/>
      <c r="M266" s="6"/>
      <c r="N266" s="63"/>
      <c r="O266" s="8"/>
      <c r="P266" s="64">
        <f t="shared" si="59"/>
        <v>0</v>
      </c>
      <c r="Q266" s="64">
        <f t="shared" si="62"/>
        <v>2</v>
      </c>
      <c r="R266" s="65">
        <f t="shared" si="69"/>
        <v>107</v>
      </c>
      <c r="S266" s="77">
        <f t="shared" si="71"/>
        <v>4.8333333333333336E-3</v>
      </c>
      <c r="T266" s="67"/>
      <c r="U266" s="68">
        <f t="shared" si="72"/>
        <v>3700000</v>
      </c>
      <c r="V266" s="69">
        <f t="shared" si="73"/>
        <v>360</v>
      </c>
      <c r="W266" s="69"/>
      <c r="X266" s="70">
        <f t="shared" si="63"/>
        <v>52265</v>
      </c>
      <c r="Y266" s="70">
        <f t="shared" si="64"/>
        <v>52292</v>
      </c>
      <c r="Z266" s="71" t="str">
        <f t="shared" si="65"/>
        <v>03.02.2043</v>
      </c>
      <c r="AA266" s="71" t="str">
        <f t="shared" si="66"/>
        <v>02.03.2043</v>
      </c>
      <c r="AB266" s="71"/>
      <c r="AC266" s="71"/>
      <c r="AD266" s="71"/>
      <c r="AE266" s="71"/>
      <c r="AF266" s="71"/>
      <c r="AG266" s="71"/>
      <c r="AH266" s="71"/>
    </row>
    <row r="267" spans="1:34" s="64" customFormat="1" x14ac:dyDescent="0.2">
      <c r="A267" s="7" t="str">
        <f t="shared" si="60"/>
        <v>03.03.2043 - 02.04.2043</v>
      </c>
      <c r="B267" s="72">
        <f t="shared" si="74"/>
        <v>255</v>
      </c>
      <c r="C267" s="73">
        <f t="shared" si="67"/>
        <v>1797415.3782583165</v>
      </c>
      <c r="D267" s="73">
        <f t="shared" si="57"/>
        <v>8687.5076615818634</v>
      </c>
      <c r="E267" s="73">
        <f t="shared" si="70"/>
        <v>13022.354747112217</v>
      </c>
      <c r="F267" s="143">
        <f t="shared" si="68"/>
        <v>21709.86240869408</v>
      </c>
      <c r="G267" s="154"/>
      <c r="H267" s="154"/>
      <c r="I267" s="73">
        <f t="shared" si="61"/>
        <v>21709.86240869408</v>
      </c>
      <c r="J267" s="76"/>
      <c r="K267" s="4"/>
      <c r="L267" s="5"/>
      <c r="M267" s="6"/>
      <c r="N267" s="63"/>
      <c r="O267" s="8"/>
      <c r="P267" s="64">
        <f t="shared" si="59"/>
        <v>0</v>
      </c>
      <c r="Q267" s="64">
        <f t="shared" si="62"/>
        <v>2</v>
      </c>
      <c r="R267" s="65">
        <f t="shared" si="69"/>
        <v>106</v>
      </c>
      <c r="S267" s="77">
        <f t="shared" si="71"/>
        <v>4.8333333333333336E-3</v>
      </c>
      <c r="T267" s="67"/>
      <c r="U267" s="68">
        <f t="shared" si="72"/>
        <v>3700000</v>
      </c>
      <c r="V267" s="69">
        <f t="shared" si="73"/>
        <v>360</v>
      </c>
      <c r="W267" s="69"/>
      <c r="X267" s="70">
        <f t="shared" si="63"/>
        <v>52293</v>
      </c>
      <c r="Y267" s="70">
        <f t="shared" si="64"/>
        <v>52323</v>
      </c>
      <c r="Z267" s="71" t="str">
        <f t="shared" si="65"/>
        <v>03.03.2043</v>
      </c>
      <c r="AA267" s="71" t="str">
        <f t="shared" si="66"/>
        <v>02.04.2043</v>
      </c>
      <c r="AB267" s="71"/>
      <c r="AC267" s="71"/>
      <c r="AD267" s="71"/>
      <c r="AE267" s="71"/>
      <c r="AF267" s="71"/>
      <c r="AG267" s="71"/>
      <c r="AH267" s="71"/>
    </row>
    <row r="268" spans="1:34" s="64" customFormat="1" x14ac:dyDescent="0.2">
      <c r="A268" s="7" t="str">
        <f t="shared" si="60"/>
        <v>03.04.2043 - 02.05.2043</v>
      </c>
      <c r="B268" s="72">
        <f t="shared" si="74"/>
        <v>256</v>
      </c>
      <c r="C268" s="73">
        <f t="shared" si="67"/>
        <v>1784393.0235112044</v>
      </c>
      <c r="D268" s="73">
        <f t="shared" ref="D268:D331" si="75">C268*S268</f>
        <v>8624.566280304156</v>
      </c>
      <c r="E268" s="73">
        <f t="shared" si="70"/>
        <v>13085.296128389924</v>
      </c>
      <c r="F268" s="143">
        <f t="shared" si="68"/>
        <v>21709.86240869408</v>
      </c>
      <c r="G268" s="154"/>
      <c r="H268" s="154"/>
      <c r="I268" s="73">
        <f t="shared" si="61"/>
        <v>21709.86240869408</v>
      </c>
      <c r="J268" s="76"/>
      <c r="K268" s="4"/>
      <c r="L268" s="5"/>
      <c r="M268" s="6"/>
      <c r="N268" s="63"/>
      <c r="O268" s="8"/>
      <c r="P268" s="64">
        <f t="shared" si="59"/>
        <v>0</v>
      </c>
      <c r="Q268" s="64">
        <f t="shared" si="62"/>
        <v>2</v>
      </c>
      <c r="R268" s="65">
        <f t="shared" si="69"/>
        <v>105</v>
      </c>
      <c r="S268" s="77">
        <f t="shared" si="71"/>
        <v>4.8333333333333336E-3</v>
      </c>
      <c r="T268" s="67"/>
      <c r="U268" s="68">
        <f t="shared" si="72"/>
        <v>3700000</v>
      </c>
      <c r="V268" s="69">
        <f t="shared" si="73"/>
        <v>360</v>
      </c>
      <c r="W268" s="69"/>
      <c r="X268" s="70">
        <f t="shared" si="63"/>
        <v>52324</v>
      </c>
      <c r="Y268" s="70">
        <f t="shared" si="64"/>
        <v>52353</v>
      </c>
      <c r="Z268" s="71" t="str">
        <f t="shared" si="65"/>
        <v>03.04.2043</v>
      </c>
      <c r="AA268" s="71" t="str">
        <f t="shared" si="66"/>
        <v>02.05.2043</v>
      </c>
      <c r="AB268" s="71"/>
      <c r="AC268" s="71"/>
      <c r="AD268" s="71"/>
      <c r="AE268" s="71"/>
      <c r="AF268" s="71"/>
      <c r="AG268" s="71"/>
      <c r="AH268" s="71"/>
    </row>
    <row r="269" spans="1:34" s="64" customFormat="1" x14ac:dyDescent="0.2">
      <c r="A269" s="7" t="str">
        <f t="shared" si="60"/>
        <v>03.05.2043 - 02.06.2043</v>
      </c>
      <c r="B269" s="72">
        <f t="shared" si="74"/>
        <v>257</v>
      </c>
      <c r="C269" s="73">
        <f t="shared" si="67"/>
        <v>1771307.7273828145</v>
      </c>
      <c r="D269" s="73">
        <f t="shared" si="75"/>
        <v>8561.3206823502715</v>
      </c>
      <c r="E269" s="73">
        <f t="shared" si="70"/>
        <v>13148.541726343808</v>
      </c>
      <c r="F269" s="143">
        <f t="shared" si="68"/>
        <v>21709.86240869408</v>
      </c>
      <c r="G269" s="154"/>
      <c r="H269" s="154"/>
      <c r="I269" s="73">
        <f t="shared" si="61"/>
        <v>21709.86240869408</v>
      </c>
      <c r="J269" s="76"/>
      <c r="K269" s="4"/>
      <c r="L269" s="5"/>
      <c r="M269" s="6"/>
      <c r="N269" s="63"/>
      <c r="O269" s="8"/>
      <c r="P269" s="64">
        <f t="shared" ref="P269:P332" si="76">IF(M269="",0,IF(M269=$S$7,1,2))</f>
        <v>0</v>
      </c>
      <c r="Q269" s="64">
        <f t="shared" si="62"/>
        <v>2</v>
      </c>
      <c r="R269" s="65">
        <f t="shared" si="69"/>
        <v>104</v>
      </c>
      <c r="S269" s="77">
        <f t="shared" si="71"/>
        <v>4.8333333333333336E-3</v>
      </c>
      <c r="T269" s="67"/>
      <c r="U269" s="68">
        <f t="shared" si="72"/>
        <v>3700000</v>
      </c>
      <c r="V269" s="69">
        <f t="shared" si="73"/>
        <v>360</v>
      </c>
      <c r="W269" s="69"/>
      <c r="X269" s="70">
        <f t="shared" si="63"/>
        <v>52354</v>
      </c>
      <c r="Y269" s="70">
        <f t="shared" si="64"/>
        <v>52384</v>
      </c>
      <c r="Z269" s="71" t="str">
        <f t="shared" si="65"/>
        <v>03.05.2043</v>
      </c>
      <c r="AA269" s="71" t="str">
        <f t="shared" si="66"/>
        <v>02.06.2043</v>
      </c>
      <c r="AB269" s="71"/>
      <c r="AC269" s="71"/>
      <c r="AD269" s="71"/>
      <c r="AE269" s="71"/>
      <c r="AF269" s="71"/>
      <c r="AG269" s="71"/>
      <c r="AH269" s="71"/>
    </row>
    <row r="270" spans="1:34" s="64" customFormat="1" x14ac:dyDescent="0.2">
      <c r="A270" s="7" t="str">
        <f t="shared" ref="A270:A333" si="77">CONCATENATE(Z270," - ",AA270)</f>
        <v>03.06.2043 - 02.07.2043</v>
      </c>
      <c r="B270" s="72">
        <f t="shared" si="74"/>
        <v>258</v>
      </c>
      <c r="C270" s="73">
        <f t="shared" si="67"/>
        <v>1758159.1856564707</v>
      </c>
      <c r="D270" s="73">
        <f t="shared" si="75"/>
        <v>8497.769397339609</v>
      </c>
      <c r="E270" s="73">
        <f t="shared" si="70"/>
        <v>13212.093011354471</v>
      </c>
      <c r="F270" s="143">
        <f t="shared" si="68"/>
        <v>21709.86240869408</v>
      </c>
      <c r="G270" s="154"/>
      <c r="H270" s="154"/>
      <c r="I270" s="73">
        <f t="shared" ref="I270:I333" si="78">F270+K270</f>
        <v>21709.86240869408</v>
      </c>
      <c r="J270" s="76"/>
      <c r="K270" s="4"/>
      <c r="L270" s="5"/>
      <c r="M270" s="6"/>
      <c r="N270" s="63"/>
      <c r="O270" s="8"/>
      <c r="P270" s="64">
        <f t="shared" si="76"/>
        <v>0</v>
      </c>
      <c r="Q270" s="64">
        <f t="shared" ref="Q270:Q333" si="79">IF(AND(((P269+Q269)&gt;1),P269&lt;&gt;1),2,1)</f>
        <v>2</v>
      </c>
      <c r="R270" s="65">
        <f t="shared" si="69"/>
        <v>103</v>
      </c>
      <c r="S270" s="77">
        <f t="shared" si="71"/>
        <v>4.8333333333333336E-3</v>
      </c>
      <c r="T270" s="67"/>
      <c r="U270" s="68">
        <f t="shared" si="72"/>
        <v>3700000</v>
      </c>
      <c r="V270" s="69">
        <f t="shared" si="73"/>
        <v>360</v>
      </c>
      <c r="W270" s="69"/>
      <c r="X270" s="70">
        <f t="shared" ref="X270:X333" si="80">Y269+1</f>
        <v>52385</v>
      </c>
      <c r="Y270" s="70">
        <f t="shared" ref="Y270:Y333" si="81">DATE(YEAR(X270),MONTH(X270)+1,$P$5)</f>
        <v>52414</v>
      </c>
      <c r="Z270" s="71" t="str">
        <f t="shared" ref="Z270:Z333" si="82">TEXT(X270,"ДД.ММ.ГГГГ")</f>
        <v>03.06.2043</v>
      </c>
      <c r="AA270" s="71" t="str">
        <f t="shared" ref="AA270:AA333" si="83">TEXT(Y270,"ДД.ММ.ГГГГ")</f>
        <v>02.07.2043</v>
      </c>
      <c r="AB270" s="71"/>
      <c r="AC270" s="71"/>
      <c r="AD270" s="71"/>
      <c r="AE270" s="71"/>
      <c r="AF270" s="71"/>
      <c r="AG270" s="71"/>
      <c r="AH270" s="71"/>
    </row>
    <row r="271" spans="1:34" s="64" customFormat="1" x14ac:dyDescent="0.2">
      <c r="A271" s="7" t="str">
        <f t="shared" si="77"/>
        <v>03.07.2043 - 02.08.2043</v>
      </c>
      <c r="B271" s="72">
        <f t="shared" si="74"/>
        <v>259</v>
      </c>
      <c r="C271" s="73">
        <f t="shared" ref="C271:C334" si="84">IF(K270&gt;C270,0,IF(OR(C270&lt;0,C270&lt;F270),0,(IF(K270=0,C270-E270,C270-K270-E270))))</f>
        <v>1744947.0926451162</v>
      </c>
      <c r="D271" s="73">
        <f t="shared" si="75"/>
        <v>8433.9109477847287</v>
      </c>
      <c r="E271" s="73">
        <f t="shared" si="70"/>
        <v>13275.951460909351</v>
      </c>
      <c r="F271" s="143">
        <f t="shared" ref="F271:F334" si="85">IF(C271&lt;=E270,C271+D271,IF(Q271=1,C271*(S271/(1-(1+S271)^-(R271-0))),U271*(S271/(1-(1+S271)^-(V271-0)))))</f>
        <v>21709.86240869408</v>
      </c>
      <c r="G271" s="154"/>
      <c r="H271" s="154"/>
      <c r="I271" s="73">
        <f t="shared" si="78"/>
        <v>21709.86240869408</v>
      </c>
      <c r="J271" s="76"/>
      <c r="K271" s="4"/>
      <c r="L271" s="5"/>
      <c r="M271" s="6"/>
      <c r="N271" s="63"/>
      <c r="O271" s="8"/>
      <c r="P271" s="64">
        <f t="shared" si="76"/>
        <v>0</v>
      </c>
      <c r="Q271" s="64">
        <f t="shared" si="79"/>
        <v>2</v>
      </c>
      <c r="R271" s="65">
        <f t="shared" ref="R271:R334" si="86">IF(M270=$S$8,LOG(F270/(F270-S271*C271),1+S271),R270-1)</f>
        <v>102</v>
      </c>
      <c r="S271" s="77">
        <f t="shared" si="71"/>
        <v>4.8333333333333336E-3</v>
      </c>
      <c r="T271" s="67"/>
      <c r="U271" s="68">
        <f t="shared" si="72"/>
        <v>3700000</v>
      </c>
      <c r="V271" s="69">
        <f t="shared" si="73"/>
        <v>360</v>
      </c>
      <c r="W271" s="69"/>
      <c r="X271" s="70">
        <f t="shared" si="80"/>
        <v>52415</v>
      </c>
      <c r="Y271" s="70">
        <f t="shared" si="81"/>
        <v>52445</v>
      </c>
      <c r="Z271" s="71" t="str">
        <f t="shared" si="82"/>
        <v>03.07.2043</v>
      </c>
      <c r="AA271" s="71" t="str">
        <f t="shared" si="83"/>
        <v>02.08.2043</v>
      </c>
      <c r="AB271" s="71"/>
      <c r="AC271" s="71"/>
      <c r="AD271" s="71"/>
      <c r="AE271" s="71"/>
      <c r="AF271" s="71"/>
      <c r="AG271" s="71"/>
      <c r="AH271" s="71"/>
    </row>
    <row r="272" spans="1:34" s="64" customFormat="1" x14ac:dyDescent="0.2">
      <c r="A272" s="7" t="str">
        <f t="shared" si="77"/>
        <v>03.08.2043 - 02.09.2043</v>
      </c>
      <c r="B272" s="72">
        <f t="shared" si="74"/>
        <v>260</v>
      </c>
      <c r="C272" s="73">
        <f t="shared" si="84"/>
        <v>1731671.1411842068</v>
      </c>
      <c r="D272" s="73">
        <f t="shared" si="75"/>
        <v>8369.7438490570003</v>
      </c>
      <c r="E272" s="73">
        <f t="shared" si="70"/>
        <v>13340.11855963708</v>
      </c>
      <c r="F272" s="143">
        <f t="shared" si="85"/>
        <v>21709.86240869408</v>
      </c>
      <c r="G272" s="154"/>
      <c r="H272" s="154"/>
      <c r="I272" s="73">
        <f t="shared" si="78"/>
        <v>21709.86240869408</v>
      </c>
      <c r="J272" s="76"/>
      <c r="K272" s="4"/>
      <c r="L272" s="5"/>
      <c r="M272" s="6"/>
      <c r="N272" s="63"/>
      <c r="O272" s="8"/>
      <c r="P272" s="64">
        <f t="shared" si="76"/>
        <v>0</v>
      </c>
      <c r="Q272" s="64">
        <f t="shared" si="79"/>
        <v>2</v>
      </c>
      <c r="R272" s="65">
        <f t="shared" si="86"/>
        <v>101</v>
      </c>
      <c r="S272" s="77">
        <f t="shared" si="71"/>
        <v>4.8333333333333336E-3</v>
      </c>
      <c r="T272" s="67"/>
      <c r="U272" s="68">
        <f t="shared" si="72"/>
        <v>3700000</v>
      </c>
      <c r="V272" s="69">
        <f t="shared" si="73"/>
        <v>360</v>
      </c>
      <c r="W272" s="69"/>
      <c r="X272" s="70">
        <f t="shared" si="80"/>
        <v>52446</v>
      </c>
      <c r="Y272" s="70">
        <f t="shared" si="81"/>
        <v>52476</v>
      </c>
      <c r="Z272" s="71" t="str">
        <f t="shared" si="82"/>
        <v>03.08.2043</v>
      </c>
      <c r="AA272" s="71" t="str">
        <f t="shared" si="83"/>
        <v>02.09.2043</v>
      </c>
      <c r="AB272" s="71"/>
      <c r="AC272" s="71"/>
      <c r="AD272" s="71"/>
      <c r="AE272" s="71"/>
      <c r="AF272" s="71"/>
      <c r="AG272" s="71"/>
      <c r="AH272" s="71"/>
    </row>
    <row r="273" spans="1:34" s="64" customFormat="1" x14ac:dyDescent="0.2">
      <c r="A273" s="7" t="str">
        <f t="shared" si="77"/>
        <v>03.09.2043 - 02.10.2043</v>
      </c>
      <c r="B273" s="72">
        <f t="shared" si="74"/>
        <v>261</v>
      </c>
      <c r="C273" s="73">
        <f t="shared" si="84"/>
        <v>1718331.0226245697</v>
      </c>
      <c r="D273" s="73">
        <f t="shared" si="75"/>
        <v>8305.2666093520875</v>
      </c>
      <c r="E273" s="73">
        <f t="shared" si="70"/>
        <v>13404.595799341992</v>
      </c>
      <c r="F273" s="143">
        <f t="shared" si="85"/>
        <v>21709.86240869408</v>
      </c>
      <c r="G273" s="154"/>
      <c r="H273" s="154"/>
      <c r="I273" s="73">
        <f t="shared" si="78"/>
        <v>21709.86240869408</v>
      </c>
      <c r="J273" s="76"/>
      <c r="K273" s="4"/>
      <c r="L273" s="5"/>
      <c r="M273" s="6"/>
      <c r="N273" s="63"/>
      <c r="O273" s="8"/>
      <c r="P273" s="64">
        <f t="shared" si="76"/>
        <v>0</v>
      </c>
      <c r="Q273" s="64">
        <f t="shared" si="79"/>
        <v>2</v>
      </c>
      <c r="R273" s="65">
        <f t="shared" si="86"/>
        <v>100</v>
      </c>
      <c r="S273" s="77">
        <f t="shared" si="71"/>
        <v>4.8333333333333336E-3</v>
      </c>
      <c r="T273" s="67"/>
      <c r="U273" s="68">
        <f t="shared" si="72"/>
        <v>3700000</v>
      </c>
      <c r="V273" s="69">
        <f t="shared" si="73"/>
        <v>360</v>
      </c>
      <c r="W273" s="69"/>
      <c r="X273" s="70">
        <f t="shared" si="80"/>
        <v>52477</v>
      </c>
      <c r="Y273" s="70">
        <f t="shared" si="81"/>
        <v>52506</v>
      </c>
      <c r="Z273" s="71" t="str">
        <f t="shared" si="82"/>
        <v>03.09.2043</v>
      </c>
      <c r="AA273" s="71" t="str">
        <f t="shared" si="83"/>
        <v>02.10.2043</v>
      </c>
      <c r="AB273" s="71"/>
      <c r="AC273" s="71"/>
      <c r="AD273" s="71"/>
      <c r="AE273" s="71"/>
      <c r="AF273" s="71"/>
      <c r="AG273" s="71"/>
      <c r="AH273" s="71"/>
    </row>
    <row r="274" spans="1:34" s="64" customFormat="1" x14ac:dyDescent="0.2">
      <c r="A274" s="7" t="str">
        <f t="shared" si="77"/>
        <v>03.10.2043 - 02.11.2043</v>
      </c>
      <c r="B274" s="72">
        <f t="shared" si="74"/>
        <v>262</v>
      </c>
      <c r="C274" s="73">
        <f t="shared" si="84"/>
        <v>1704926.4268252277</v>
      </c>
      <c r="D274" s="73">
        <f t="shared" si="75"/>
        <v>8240.4777296552675</v>
      </c>
      <c r="E274" s="73">
        <f t="shared" ref="E274:E337" si="87">IF(C274&lt;=E273,C274,F274-D274)</f>
        <v>13469.384679038812</v>
      </c>
      <c r="F274" s="143">
        <f t="shared" si="85"/>
        <v>21709.86240869408</v>
      </c>
      <c r="G274" s="154"/>
      <c r="H274" s="154"/>
      <c r="I274" s="73">
        <f t="shared" si="78"/>
        <v>21709.86240869408</v>
      </c>
      <c r="J274" s="76"/>
      <c r="K274" s="4"/>
      <c r="L274" s="5"/>
      <c r="M274" s="6"/>
      <c r="N274" s="63"/>
      <c r="O274" s="8"/>
      <c r="P274" s="64">
        <f t="shared" si="76"/>
        <v>0</v>
      </c>
      <c r="Q274" s="64">
        <f t="shared" si="79"/>
        <v>2</v>
      </c>
      <c r="R274" s="65">
        <f t="shared" si="86"/>
        <v>99</v>
      </c>
      <c r="S274" s="77">
        <f t="shared" si="71"/>
        <v>4.8333333333333336E-3</v>
      </c>
      <c r="T274" s="67"/>
      <c r="U274" s="68">
        <f t="shared" si="72"/>
        <v>3700000</v>
      </c>
      <c r="V274" s="69">
        <f t="shared" si="73"/>
        <v>360</v>
      </c>
      <c r="W274" s="69"/>
      <c r="X274" s="70">
        <f t="shared" si="80"/>
        <v>52507</v>
      </c>
      <c r="Y274" s="70">
        <f t="shared" si="81"/>
        <v>52537</v>
      </c>
      <c r="Z274" s="71" t="str">
        <f t="shared" si="82"/>
        <v>03.10.2043</v>
      </c>
      <c r="AA274" s="71" t="str">
        <f t="shared" si="83"/>
        <v>02.11.2043</v>
      </c>
      <c r="AB274" s="71"/>
      <c r="AC274" s="71"/>
      <c r="AD274" s="71"/>
      <c r="AE274" s="71"/>
      <c r="AF274" s="71"/>
      <c r="AG274" s="71"/>
      <c r="AH274" s="71"/>
    </row>
    <row r="275" spans="1:34" s="64" customFormat="1" x14ac:dyDescent="0.2">
      <c r="A275" s="7" t="str">
        <f t="shared" si="77"/>
        <v>03.11.2043 - 02.12.2043</v>
      </c>
      <c r="B275" s="72">
        <f t="shared" si="74"/>
        <v>263</v>
      </c>
      <c r="C275" s="73">
        <f t="shared" si="84"/>
        <v>1691457.0421461889</v>
      </c>
      <c r="D275" s="73">
        <f t="shared" si="75"/>
        <v>8175.3757037065798</v>
      </c>
      <c r="E275" s="73">
        <f t="shared" si="87"/>
        <v>13534.486704987499</v>
      </c>
      <c r="F275" s="143">
        <f t="shared" si="85"/>
        <v>21709.86240869408</v>
      </c>
      <c r="G275" s="154"/>
      <c r="H275" s="154"/>
      <c r="I275" s="73">
        <f t="shared" si="78"/>
        <v>21709.86240869408</v>
      </c>
      <c r="J275" s="76"/>
      <c r="K275" s="4"/>
      <c r="L275" s="5"/>
      <c r="M275" s="6"/>
      <c r="N275" s="63"/>
      <c r="O275" s="8"/>
      <c r="P275" s="64">
        <f t="shared" si="76"/>
        <v>0</v>
      </c>
      <c r="Q275" s="64">
        <f t="shared" si="79"/>
        <v>2</v>
      </c>
      <c r="R275" s="65">
        <f t="shared" si="86"/>
        <v>98</v>
      </c>
      <c r="S275" s="77">
        <f t="shared" ref="S275:S338" si="88">IF(J274=0,S274,J274/12)</f>
        <v>4.8333333333333336E-3</v>
      </c>
      <c r="T275" s="67"/>
      <c r="U275" s="68">
        <f t="shared" si="72"/>
        <v>3700000</v>
      </c>
      <c r="V275" s="69">
        <f t="shared" si="73"/>
        <v>360</v>
      </c>
      <c r="W275" s="69"/>
      <c r="X275" s="70">
        <f t="shared" si="80"/>
        <v>52538</v>
      </c>
      <c r="Y275" s="70">
        <f t="shared" si="81"/>
        <v>52567</v>
      </c>
      <c r="Z275" s="71" t="str">
        <f t="shared" si="82"/>
        <v>03.11.2043</v>
      </c>
      <c r="AA275" s="71" t="str">
        <f t="shared" si="83"/>
        <v>02.12.2043</v>
      </c>
      <c r="AB275" s="71"/>
      <c r="AC275" s="71"/>
      <c r="AD275" s="71"/>
      <c r="AE275" s="71"/>
      <c r="AF275" s="71"/>
      <c r="AG275" s="71"/>
      <c r="AH275" s="71"/>
    </row>
    <row r="276" spans="1:34" s="64" customFormat="1" x14ac:dyDescent="0.2">
      <c r="A276" s="7" t="str">
        <f t="shared" si="77"/>
        <v>03.12.2043 - 02.01.2044</v>
      </c>
      <c r="B276" s="72">
        <f t="shared" si="74"/>
        <v>264</v>
      </c>
      <c r="C276" s="73">
        <f t="shared" si="84"/>
        <v>1677922.5554412014</v>
      </c>
      <c r="D276" s="73">
        <f t="shared" si="75"/>
        <v>8109.9590179658071</v>
      </c>
      <c r="E276" s="73">
        <f t="shared" si="87"/>
        <v>13599.903390728272</v>
      </c>
      <c r="F276" s="143">
        <f t="shared" si="85"/>
        <v>21709.86240869408</v>
      </c>
      <c r="G276" s="154"/>
      <c r="H276" s="154"/>
      <c r="I276" s="73">
        <f t="shared" si="78"/>
        <v>21709.86240869408</v>
      </c>
      <c r="J276" s="76"/>
      <c r="K276" s="4"/>
      <c r="L276" s="5"/>
      <c r="M276" s="6"/>
      <c r="N276" s="63"/>
      <c r="O276" s="8"/>
      <c r="P276" s="64">
        <f t="shared" si="76"/>
        <v>0</v>
      </c>
      <c r="Q276" s="64">
        <f t="shared" si="79"/>
        <v>2</v>
      </c>
      <c r="R276" s="65">
        <f t="shared" si="86"/>
        <v>97</v>
      </c>
      <c r="S276" s="77">
        <f t="shared" si="88"/>
        <v>4.8333333333333336E-3</v>
      </c>
      <c r="T276" s="67"/>
      <c r="U276" s="68">
        <f t="shared" si="72"/>
        <v>3700000</v>
      </c>
      <c r="V276" s="69">
        <f t="shared" si="73"/>
        <v>360</v>
      </c>
      <c r="W276" s="69"/>
      <c r="X276" s="70">
        <f t="shared" si="80"/>
        <v>52568</v>
      </c>
      <c r="Y276" s="70">
        <f t="shared" si="81"/>
        <v>52598</v>
      </c>
      <c r="Z276" s="71" t="str">
        <f t="shared" si="82"/>
        <v>03.12.2043</v>
      </c>
      <c r="AA276" s="71" t="str">
        <f t="shared" si="83"/>
        <v>02.01.2044</v>
      </c>
      <c r="AB276" s="71"/>
      <c r="AC276" s="71"/>
      <c r="AD276" s="71"/>
      <c r="AE276" s="71"/>
      <c r="AF276" s="71"/>
      <c r="AG276" s="71"/>
      <c r="AH276" s="71"/>
    </row>
    <row r="277" spans="1:34" s="64" customFormat="1" x14ac:dyDescent="0.2">
      <c r="A277" s="7" t="str">
        <f t="shared" si="77"/>
        <v>03.01.2044 - 02.02.2044</v>
      </c>
      <c r="B277" s="72">
        <f t="shared" si="74"/>
        <v>265</v>
      </c>
      <c r="C277" s="73">
        <f t="shared" si="84"/>
        <v>1664322.6520504733</v>
      </c>
      <c r="D277" s="73">
        <f t="shared" si="75"/>
        <v>8044.226151577288</v>
      </c>
      <c r="E277" s="73">
        <f t="shared" si="87"/>
        <v>13665.636257116792</v>
      </c>
      <c r="F277" s="143">
        <f t="shared" si="85"/>
        <v>21709.86240869408</v>
      </c>
      <c r="G277" s="154"/>
      <c r="H277" s="154"/>
      <c r="I277" s="73">
        <f t="shared" si="78"/>
        <v>21709.86240869408</v>
      </c>
      <c r="J277" s="76"/>
      <c r="K277" s="4"/>
      <c r="L277" s="5"/>
      <c r="M277" s="6"/>
      <c r="N277" s="63"/>
      <c r="O277" s="8"/>
      <c r="P277" s="64">
        <f t="shared" si="76"/>
        <v>0</v>
      </c>
      <c r="Q277" s="64">
        <f t="shared" si="79"/>
        <v>2</v>
      </c>
      <c r="R277" s="65">
        <f t="shared" si="86"/>
        <v>96</v>
      </c>
      <c r="S277" s="77">
        <f t="shared" si="88"/>
        <v>4.8333333333333336E-3</v>
      </c>
      <c r="T277" s="67"/>
      <c r="U277" s="68">
        <f t="shared" si="72"/>
        <v>3700000</v>
      </c>
      <c r="V277" s="69">
        <f t="shared" si="73"/>
        <v>360</v>
      </c>
      <c r="W277" s="69"/>
      <c r="X277" s="70">
        <f t="shared" si="80"/>
        <v>52599</v>
      </c>
      <c r="Y277" s="70">
        <f t="shared" si="81"/>
        <v>52629</v>
      </c>
      <c r="Z277" s="71" t="str">
        <f t="shared" si="82"/>
        <v>03.01.2044</v>
      </c>
      <c r="AA277" s="71" t="str">
        <f t="shared" si="83"/>
        <v>02.02.2044</v>
      </c>
      <c r="AB277" s="71"/>
      <c r="AC277" s="71"/>
      <c r="AD277" s="71"/>
      <c r="AE277" s="71"/>
      <c r="AF277" s="71"/>
      <c r="AG277" s="71"/>
      <c r="AH277" s="71"/>
    </row>
    <row r="278" spans="1:34" s="64" customFormat="1" x14ac:dyDescent="0.2">
      <c r="A278" s="7" t="str">
        <f t="shared" si="77"/>
        <v>03.02.2044 - 02.03.2044</v>
      </c>
      <c r="B278" s="72">
        <f t="shared" si="74"/>
        <v>266</v>
      </c>
      <c r="C278" s="73">
        <f t="shared" si="84"/>
        <v>1650657.0157933566</v>
      </c>
      <c r="D278" s="73">
        <f t="shared" si="75"/>
        <v>7978.1755763345573</v>
      </c>
      <c r="E278" s="73">
        <f t="shared" si="87"/>
        <v>13731.686832359523</v>
      </c>
      <c r="F278" s="143">
        <f t="shared" si="85"/>
        <v>21709.86240869408</v>
      </c>
      <c r="G278" s="154"/>
      <c r="H278" s="154"/>
      <c r="I278" s="73">
        <f t="shared" si="78"/>
        <v>21709.86240869408</v>
      </c>
      <c r="J278" s="76"/>
      <c r="K278" s="4"/>
      <c r="L278" s="5"/>
      <c r="M278" s="6"/>
      <c r="N278" s="63"/>
      <c r="O278" s="8"/>
      <c r="P278" s="64">
        <f t="shared" si="76"/>
        <v>0</v>
      </c>
      <c r="Q278" s="64">
        <f t="shared" si="79"/>
        <v>2</v>
      </c>
      <c r="R278" s="65">
        <f t="shared" si="86"/>
        <v>95</v>
      </c>
      <c r="S278" s="77">
        <f t="shared" si="88"/>
        <v>4.8333333333333336E-3</v>
      </c>
      <c r="T278" s="67"/>
      <c r="U278" s="68">
        <f t="shared" si="72"/>
        <v>3700000</v>
      </c>
      <c r="V278" s="69">
        <f t="shared" si="73"/>
        <v>360</v>
      </c>
      <c r="W278" s="69"/>
      <c r="X278" s="70">
        <f t="shared" si="80"/>
        <v>52630</v>
      </c>
      <c r="Y278" s="70">
        <f t="shared" si="81"/>
        <v>52658</v>
      </c>
      <c r="Z278" s="71" t="str">
        <f t="shared" si="82"/>
        <v>03.02.2044</v>
      </c>
      <c r="AA278" s="71" t="str">
        <f t="shared" si="83"/>
        <v>02.03.2044</v>
      </c>
      <c r="AB278" s="71"/>
      <c r="AC278" s="71"/>
      <c r="AD278" s="71"/>
      <c r="AE278" s="71"/>
      <c r="AF278" s="71"/>
      <c r="AG278" s="71"/>
      <c r="AH278" s="71"/>
    </row>
    <row r="279" spans="1:34" s="64" customFormat="1" x14ac:dyDescent="0.2">
      <c r="A279" s="7" t="str">
        <f t="shared" si="77"/>
        <v>03.03.2044 - 02.04.2044</v>
      </c>
      <c r="B279" s="72">
        <f t="shared" si="74"/>
        <v>267</v>
      </c>
      <c r="C279" s="73">
        <f t="shared" si="84"/>
        <v>1636925.3289609971</v>
      </c>
      <c r="D279" s="73">
        <f t="shared" si="75"/>
        <v>7911.8057566448197</v>
      </c>
      <c r="E279" s="73">
        <f t="shared" si="87"/>
        <v>13798.056652049261</v>
      </c>
      <c r="F279" s="143">
        <f t="shared" si="85"/>
        <v>21709.86240869408</v>
      </c>
      <c r="G279" s="154"/>
      <c r="H279" s="154"/>
      <c r="I279" s="73">
        <f t="shared" si="78"/>
        <v>21709.86240869408</v>
      </c>
      <c r="J279" s="76"/>
      <c r="K279" s="4"/>
      <c r="L279" s="5"/>
      <c r="M279" s="6"/>
      <c r="N279" s="63"/>
      <c r="O279" s="8"/>
      <c r="P279" s="64">
        <f t="shared" si="76"/>
        <v>0</v>
      </c>
      <c r="Q279" s="64">
        <f t="shared" si="79"/>
        <v>2</v>
      </c>
      <c r="R279" s="65">
        <f t="shared" si="86"/>
        <v>94</v>
      </c>
      <c r="S279" s="77">
        <f t="shared" si="88"/>
        <v>4.8333333333333336E-3</v>
      </c>
      <c r="T279" s="67"/>
      <c r="U279" s="68">
        <f t="shared" si="72"/>
        <v>3700000</v>
      </c>
      <c r="V279" s="69">
        <f t="shared" si="73"/>
        <v>360</v>
      </c>
      <c r="W279" s="69"/>
      <c r="X279" s="70">
        <f t="shared" si="80"/>
        <v>52659</v>
      </c>
      <c r="Y279" s="70">
        <f t="shared" si="81"/>
        <v>52689</v>
      </c>
      <c r="Z279" s="71" t="str">
        <f t="shared" si="82"/>
        <v>03.03.2044</v>
      </c>
      <c r="AA279" s="71" t="str">
        <f t="shared" si="83"/>
        <v>02.04.2044</v>
      </c>
      <c r="AB279" s="71"/>
      <c r="AC279" s="71"/>
      <c r="AD279" s="71"/>
      <c r="AE279" s="71"/>
      <c r="AF279" s="71"/>
      <c r="AG279" s="71"/>
      <c r="AH279" s="71"/>
    </row>
    <row r="280" spans="1:34" s="64" customFormat="1" x14ac:dyDescent="0.2">
      <c r="A280" s="7" t="str">
        <f t="shared" si="77"/>
        <v>03.04.2044 - 02.05.2044</v>
      </c>
      <c r="B280" s="72">
        <f t="shared" si="74"/>
        <v>268</v>
      </c>
      <c r="C280" s="73">
        <f t="shared" si="84"/>
        <v>1623127.2723089478</v>
      </c>
      <c r="D280" s="73">
        <f t="shared" si="75"/>
        <v>7845.1151494932483</v>
      </c>
      <c r="E280" s="73">
        <f t="shared" si="87"/>
        <v>13864.747259200831</v>
      </c>
      <c r="F280" s="143">
        <f t="shared" si="85"/>
        <v>21709.86240869408</v>
      </c>
      <c r="G280" s="154"/>
      <c r="H280" s="154"/>
      <c r="I280" s="73">
        <f t="shared" si="78"/>
        <v>21709.86240869408</v>
      </c>
      <c r="J280" s="76"/>
      <c r="K280" s="4"/>
      <c r="L280" s="5"/>
      <c r="M280" s="6"/>
      <c r="N280" s="63"/>
      <c r="O280" s="8"/>
      <c r="P280" s="64">
        <f t="shared" si="76"/>
        <v>0</v>
      </c>
      <c r="Q280" s="64">
        <f t="shared" si="79"/>
        <v>2</v>
      </c>
      <c r="R280" s="65">
        <f t="shared" si="86"/>
        <v>93</v>
      </c>
      <c r="S280" s="77">
        <f t="shared" si="88"/>
        <v>4.8333333333333336E-3</v>
      </c>
      <c r="T280" s="67"/>
      <c r="U280" s="68">
        <f t="shared" si="72"/>
        <v>3700000</v>
      </c>
      <c r="V280" s="69">
        <f t="shared" si="73"/>
        <v>360</v>
      </c>
      <c r="W280" s="69"/>
      <c r="X280" s="70">
        <f t="shared" si="80"/>
        <v>52690</v>
      </c>
      <c r="Y280" s="70">
        <f t="shared" si="81"/>
        <v>52719</v>
      </c>
      <c r="Z280" s="71" t="str">
        <f t="shared" si="82"/>
        <v>03.04.2044</v>
      </c>
      <c r="AA280" s="71" t="str">
        <f t="shared" si="83"/>
        <v>02.05.2044</v>
      </c>
      <c r="AB280" s="71"/>
      <c r="AC280" s="71"/>
      <c r="AD280" s="71"/>
      <c r="AE280" s="71"/>
      <c r="AF280" s="71"/>
      <c r="AG280" s="71"/>
      <c r="AH280" s="71"/>
    </row>
    <row r="281" spans="1:34" s="64" customFormat="1" x14ac:dyDescent="0.2">
      <c r="A281" s="7" t="str">
        <f t="shared" si="77"/>
        <v>03.05.2044 - 02.06.2044</v>
      </c>
      <c r="B281" s="72">
        <f t="shared" si="74"/>
        <v>269</v>
      </c>
      <c r="C281" s="73">
        <f t="shared" si="84"/>
        <v>1609262.525049747</v>
      </c>
      <c r="D281" s="73">
        <f t="shared" si="75"/>
        <v>7778.1022044071105</v>
      </c>
      <c r="E281" s="73">
        <f t="shared" si="87"/>
        <v>13931.760204286969</v>
      </c>
      <c r="F281" s="143">
        <f t="shared" si="85"/>
        <v>21709.86240869408</v>
      </c>
      <c r="G281" s="154"/>
      <c r="H281" s="154"/>
      <c r="I281" s="73">
        <f t="shared" si="78"/>
        <v>21709.86240869408</v>
      </c>
      <c r="J281" s="76"/>
      <c r="K281" s="4"/>
      <c r="L281" s="5"/>
      <c r="M281" s="6"/>
      <c r="N281" s="63"/>
      <c r="O281" s="8"/>
      <c r="P281" s="64">
        <f t="shared" si="76"/>
        <v>0</v>
      </c>
      <c r="Q281" s="64">
        <f t="shared" si="79"/>
        <v>2</v>
      </c>
      <c r="R281" s="65">
        <f t="shared" si="86"/>
        <v>92</v>
      </c>
      <c r="S281" s="77">
        <f t="shared" si="88"/>
        <v>4.8333333333333336E-3</v>
      </c>
      <c r="T281" s="67"/>
      <c r="U281" s="68">
        <f t="shared" si="72"/>
        <v>3700000</v>
      </c>
      <c r="V281" s="69">
        <f t="shared" si="73"/>
        <v>360</v>
      </c>
      <c r="W281" s="69"/>
      <c r="X281" s="70">
        <f t="shared" si="80"/>
        <v>52720</v>
      </c>
      <c r="Y281" s="70">
        <f t="shared" si="81"/>
        <v>52750</v>
      </c>
      <c r="Z281" s="71" t="str">
        <f t="shared" si="82"/>
        <v>03.05.2044</v>
      </c>
      <c r="AA281" s="71" t="str">
        <f t="shared" si="83"/>
        <v>02.06.2044</v>
      </c>
      <c r="AB281" s="71"/>
      <c r="AC281" s="71"/>
      <c r="AD281" s="71"/>
      <c r="AE281" s="71"/>
      <c r="AF281" s="71"/>
      <c r="AG281" s="71"/>
      <c r="AH281" s="71"/>
    </row>
    <row r="282" spans="1:34" s="64" customFormat="1" x14ac:dyDescent="0.2">
      <c r="A282" s="7" t="str">
        <f t="shared" si="77"/>
        <v>03.06.2044 - 02.07.2044</v>
      </c>
      <c r="B282" s="72">
        <f t="shared" si="74"/>
        <v>270</v>
      </c>
      <c r="C282" s="73">
        <f t="shared" si="84"/>
        <v>1595330.76484546</v>
      </c>
      <c r="D282" s="73">
        <f t="shared" si="75"/>
        <v>7710.7653634197231</v>
      </c>
      <c r="E282" s="73">
        <f t="shared" si="87"/>
        <v>13999.097045274357</v>
      </c>
      <c r="F282" s="143">
        <f t="shared" si="85"/>
        <v>21709.86240869408</v>
      </c>
      <c r="G282" s="154"/>
      <c r="H282" s="154"/>
      <c r="I282" s="73">
        <f t="shared" si="78"/>
        <v>21709.86240869408</v>
      </c>
      <c r="J282" s="76"/>
      <c r="K282" s="4"/>
      <c r="L282" s="5"/>
      <c r="M282" s="6"/>
      <c r="N282" s="63"/>
      <c r="O282" s="8"/>
      <c r="P282" s="64">
        <f t="shared" si="76"/>
        <v>0</v>
      </c>
      <c r="Q282" s="64">
        <f t="shared" si="79"/>
        <v>2</v>
      </c>
      <c r="R282" s="65">
        <f t="shared" si="86"/>
        <v>91</v>
      </c>
      <c r="S282" s="77">
        <f t="shared" si="88"/>
        <v>4.8333333333333336E-3</v>
      </c>
      <c r="T282" s="67"/>
      <c r="U282" s="68">
        <f t="shared" ref="U282:U345" si="89">IF(OR(M281=$S$8,J281&gt;0),C282,U281)</f>
        <v>3700000</v>
      </c>
      <c r="V282" s="69">
        <f t="shared" ref="V282:V345" si="90">IF(OR(M281=$S$8,J281&gt;0),R282,V281)</f>
        <v>360</v>
      </c>
      <c r="W282" s="69"/>
      <c r="X282" s="70">
        <f t="shared" si="80"/>
        <v>52751</v>
      </c>
      <c r="Y282" s="70">
        <f t="shared" si="81"/>
        <v>52780</v>
      </c>
      <c r="Z282" s="71" t="str">
        <f t="shared" si="82"/>
        <v>03.06.2044</v>
      </c>
      <c r="AA282" s="71" t="str">
        <f t="shared" si="83"/>
        <v>02.07.2044</v>
      </c>
      <c r="AB282" s="71"/>
      <c r="AC282" s="71"/>
      <c r="AD282" s="71"/>
      <c r="AE282" s="71"/>
      <c r="AF282" s="71"/>
      <c r="AG282" s="71"/>
      <c r="AH282" s="71"/>
    </row>
    <row r="283" spans="1:34" s="64" customFormat="1" x14ac:dyDescent="0.2">
      <c r="A283" s="7" t="str">
        <f t="shared" si="77"/>
        <v>03.07.2044 - 02.08.2044</v>
      </c>
      <c r="B283" s="72">
        <f t="shared" si="74"/>
        <v>271</v>
      </c>
      <c r="C283" s="73">
        <f t="shared" si="84"/>
        <v>1581331.6678001855</v>
      </c>
      <c r="D283" s="73">
        <f t="shared" si="75"/>
        <v>7643.1030610342304</v>
      </c>
      <c r="E283" s="73">
        <f t="shared" si="87"/>
        <v>14066.759347659849</v>
      </c>
      <c r="F283" s="143">
        <f t="shared" si="85"/>
        <v>21709.86240869408</v>
      </c>
      <c r="G283" s="154"/>
      <c r="H283" s="154"/>
      <c r="I283" s="73">
        <f t="shared" si="78"/>
        <v>21709.86240869408</v>
      </c>
      <c r="J283" s="76"/>
      <c r="K283" s="4"/>
      <c r="L283" s="5"/>
      <c r="M283" s="6"/>
      <c r="N283" s="63"/>
      <c r="O283" s="8"/>
      <c r="P283" s="64">
        <f t="shared" si="76"/>
        <v>0</v>
      </c>
      <c r="Q283" s="64">
        <f t="shared" si="79"/>
        <v>2</v>
      </c>
      <c r="R283" s="65">
        <f t="shared" si="86"/>
        <v>90</v>
      </c>
      <c r="S283" s="77">
        <f t="shared" si="88"/>
        <v>4.8333333333333336E-3</v>
      </c>
      <c r="T283" s="67"/>
      <c r="U283" s="68">
        <f t="shared" si="89"/>
        <v>3700000</v>
      </c>
      <c r="V283" s="69">
        <f t="shared" si="90"/>
        <v>360</v>
      </c>
      <c r="W283" s="69"/>
      <c r="X283" s="70">
        <f t="shared" si="80"/>
        <v>52781</v>
      </c>
      <c r="Y283" s="70">
        <f t="shared" si="81"/>
        <v>52811</v>
      </c>
      <c r="Z283" s="71" t="str">
        <f t="shared" si="82"/>
        <v>03.07.2044</v>
      </c>
      <c r="AA283" s="71" t="str">
        <f t="shared" si="83"/>
        <v>02.08.2044</v>
      </c>
      <c r="AB283" s="71"/>
      <c r="AC283" s="71"/>
      <c r="AD283" s="71"/>
      <c r="AE283" s="71"/>
      <c r="AF283" s="71"/>
      <c r="AG283" s="71"/>
      <c r="AH283" s="71"/>
    </row>
    <row r="284" spans="1:34" s="64" customFormat="1" x14ac:dyDescent="0.2">
      <c r="A284" s="7" t="str">
        <f t="shared" si="77"/>
        <v>03.08.2044 - 02.09.2044</v>
      </c>
      <c r="B284" s="72">
        <f t="shared" si="74"/>
        <v>272</v>
      </c>
      <c r="C284" s="73">
        <f t="shared" si="84"/>
        <v>1567264.9084525257</v>
      </c>
      <c r="D284" s="73">
        <f t="shared" si="75"/>
        <v>7575.1137241872084</v>
      </c>
      <c r="E284" s="73">
        <f t="shared" si="87"/>
        <v>14134.748684506871</v>
      </c>
      <c r="F284" s="143">
        <f t="shared" si="85"/>
        <v>21709.86240869408</v>
      </c>
      <c r="G284" s="154"/>
      <c r="H284" s="154"/>
      <c r="I284" s="73">
        <f t="shared" si="78"/>
        <v>21709.86240869408</v>
      </c>
      <c r="J284" s="76"/>
      <c r="K284" s="4"/>
      <c r="L284" s="5"/>
      <c r="M284" s="6"/>
      <c r="N284" s="63"/>
      <c r="O284" s="8"/>
      <c r="P284" s="64">
        <f t="shared" si="76"/>
        <v>0</v>
      </c>
      <c r="Q284" s="64">
        <f t="shared" si="79"/>
        <v>2</v>
      </c>
      <c r="R284" s="65">
        <f t="shared" si="86"/>
        <v>89</v>
      </c>
      <c r="S284" s="77">
        <f t="shared" si="88"/>
        <v>4.8333333333333336E-3</v>
      </c>
      <c r="T284" s="67"/>
      <c r="U284" s="68">
        <f t="shared" si="89"/>
        <v>3700000</v>
      </c>
      <c r="V284" s="69">
        <f t="shared" si="90"/>
        <v>360</v>
      </c>
      <c r="W284" s="69"/>
      <c r="X284" s="70">
        <f t="shared" si="80"/>
        <v>52812</v>
      </c>
      <c r="Y284" s="70">
        <f t="shared" si="81"/>
        <v>52842</v>
      </c>
      <c r="Z284" s="71" t="str">
        <f t="shared" si="82"/>
        <v>03.08.2044</v>
      </c>
      <c r="AA284" s="71" t="str">
        <f t="shared" si="83"/>
        <v>02.09.2044</v>
      </c>
      <c r="AB284" s="71"/>
      <c r="AC284" s="71"/>
      <c r="AD284" s="71"/>
      <c r="AE284" s="71"/>
      <c r="AF284" s="71"/>
      <c r="AG284" s="71"/>
      <c r="AH284" s="71"/>
    </row>
    <row r="285" spans="1:34" s="64" customFormat="1" x14ac:dyDescent="0.2">
      <c r="A285" s="7" t="str">
        <f t="shared" si="77"/>
        <v>03.09.2044 - 02.10.2044</v>
      </c>
      <c r="B285" s="72">
        <f t="shared" si="74"/>
        <v>273</v>
      </c>
      <c r="C285" s="73">
        <f t="shared" si="84"/>
        <v>1553130.1597680189</v>
      </c>
      <c r="D285" s="73">
        <f t="shared" si="75"/>
        <v>7506.7957722120918</v>
      </c>
      <c r="E285" s="73">
        <f t="shared" si="87"/>
        <v>14203.066636481988</v>
      </c>
      <c r="F285" s="143">
        <f t="shared" si="85"/>
        <v>21709.86240869408</v>
      </c>
      <c r="G285" s="154"/>
      <c r="H285" s="154"/>
      <c r="I285" s="73">
        <f t="shared" si="78"/>
        <v>21709.86240869408</v>
      </c>
      <c r="J285" s="76"/>
      <c r="K285" s="4"/>
      <c r="L285" s="5"/>
      <c r="M285" s="6"/>
      <c r="N285" s="63"/>
      <c r="O285" s="8"/>
      <c r="P285" s="64">
        <f t="shared" si="76"/>
        <v>0</v>
      </c>
      <c r="Q285" s="64">
        <f t="shared" si="79"/>
        <v>2</v>
      </c>
      <c r="R285" s="65">
        <f t="shared" si="86"/>
        <v>88</v>
      </c>
      <c r="S285" s="77">
        <f t="shared" si="88"/>
        <v>4.8333333333333336E-3</v>
      </c>
      <c r="T285" s="67"/>
      <c r="U285" s="68">
        <f t="shared" si="89"/>
        <v>3700000</v>
      </c>
      <c r="V285" s="69">
        <f t="shared" si="90"/>
        <v>360</v>
      </c>
      <c r="W285" s="69"/>
      <c r="X285" s="70">
        <f t="shared" si="80"/>
        <v>52843</v>
      </c>
      <c r="Y285" s="70">
        <f t="shared" si="81"/>
        <v>52872</v>
      </c>
      <c r="Z285" s="71" t="str">
        <f t="shared" si="82"/>
        <v>03.09.2044</v>
      </c>
      <c r="AA285" s="71" t="str">
        <f t="shared" si="83"/>
        <v>02.10.2044</v>
      </c>
      <c r="AB285" s="71"/>
      <c r="AC285" s="71"/>
      <c r="AD285" s="71"/>
      <c r="AE285" s="71"/>
      <c r="AF285" s="71"/>
      <c r="AG285" s="71"/>
      <c r="AH285" s="71"/>
    </row>
    <row r="286" spans="1:34" s="64" customFormat="1" x14ac:dyDescent="0.2">
      <c r="A286" s="7" t="str">
        <f t="shared" si="77"/>
        <v>03.10.2044 - 02.11.2044</v>
      </c>
      <c r="B286" s="72">
        <f t="shared" si="74"/>
        <v>274</v>
      </c>
      <c r="C286" s="73">
        <f t="shared" si="84"/>
        <v>1538927.0931315369</v>
      </c>
      <c r="D286" s="73">
        <f t="shared" si="75"/>
        <v>7438.1476168024283</v>
      </c>
      <c r="E286" s="73">
        <f t="shared" si="87"/>
        <v>14271.714791891653</v>
      </c>
      <c r="F286" s="143">
        <f t="shared" si="85"/>
        <v>21709.86240869408</v>
      </c>
      <c r="G286" s="154"/>
      <c r="H286" s="154"/>
      <c r="I286" s="73">
        <f t="shared" si="78"/>
        <v>21709.86240869408</v>
      </c>
      <c r="J286" s="76"/>
      <c r="K286" s="4"/>
      <c r="L286" s="5"/>
      <c r="M286" s="6"/>
      <c r="N286" s="63"/>
      <c r="O286" s="8"/>
      <c r="P286" s="64">
        <f t="shared" si="76"/>
        <v>0</v>
      </c>
      <c r="Q286" s="64">
        <f t="shared" si="79"/>
        <v>2</v>
      </c>
      <c r="R286" s="65">
        <f t="shared" si="86"/>
        <v>87</v>
      </c>
      <c r="S286" s="77">
        <f t="shared" si="88"/>
        <v>4.8333333333333336E-3</v>
      </c>
      <c r="T286" s="67"/>
      <c r="U286" s="68">
        <f t="shared" si="89"/>
        <v>3700000</v>
      </c>
      <c r="V286" s="69">
        <f t="shared" si="90"/>
        <v>360</v>
      </c>
      <c r="W286" s="69"/>
      <c r="X286" s="70">
        <f t="shared" si="80"/>
        <v>52873</v>
      </c>
      <c r="Y286" s="70">
        <f t="shared" si="81"/>
        <v>52903</v>
      </c>
      <c r="Z286" s="71" t="str">
        <f t="shared" si="82"/>
        <v>03.10.2044</v>
      </c>
      <c r="AA286" s="71" t="str">
        <f t="shared" si="83"/>
        <v>02.11.2044</v>
      </c>
      <c r="AB286" s="71"/>
      <c r="AC286" s="71"/>
      <c r="AD286" s="71"/>
      <c r="AE286" s="71"/>
      <c r="AF286" s="71"/>
      <c r="AG286" s="71"/>
      <c r="AH286" s="71"/>
    </row>
    <row r="287" spans="1:34" s="64" customFormat="1" x14ac:dyDescent="0.2">
      <c r="A287" s="7" t="str">
        <f t="shared" si="77"/>
        <v>03.11.2044 - 02.12.2044</v>
      </c>
      <c r="B287" s="72">
        <f t="shared" si="74"/>
        <v>275</v>
      </c>
      <c r="C287" s="73">
        <f t="shared" si="84"/>
        <v>1524655.3783396452</v>
      </c>
      <c r="D287" s="73">
        <f t="shared" si="75"/>
        <v>7369.1676619749524</v>
      </c>
      <c r="E287" s="73">
        <f t="shared" si="87"/>
        <v>14340.694746719128</v>
      </c>
      <c r="F287" s="143">
        <f t="shared" si="85"/>
        <v>21709.86240869408</v>
      </c>
      <c r="G287" s="154"/>
      <c r="H287" s="154"/>
      <c r="I287" s="73">
        <f t="shared" si="78"/>
        <v>21709.86240869408</v>
      </c>
      <c r="J287" s="76"/>
      <c r="K287" s="4"/>
      <c r="L287" s="5"/>
      <c r="M287" s="6"/>
      <c r="N287" s="63"/>
      <c r="O287" s="8"/>
      <c r="P287" s="64">
        <f t="shared" si="76"/>
        <v>0</v>
      </c>
      <c r="Q287" s="64">
        <f t="shared" si="79"/>
        <v>2</v>
      </c>
      <c r="R287" s="65">
        <f t="shared" si="86"/>
        <v>86</v>
      </c>
      <c r="S287" s="77">
        <f t="shared" si="88"/>
        <v>4.8333333333333336E-3</v>
      </c>
      <c r="T287" s="67"/>
      <c r="U287" s="68">
        <f t="shared" si="89"/>
        <v>3700000</v>
      </c>
      <c r="V287" s="69">
        <f t="shared" si="90"/>
        <v>360</v>
      </c>
      <c r="W287" s="69"/>
      <c r="X287" s="70">
        <f t="shared" si="80"/>
        <v>52904</v>
      </c>
      <c r="Y287" s="70">
        <f t="shared" si="81"/>
        <v>52933</v>
      </c>
      <c r="Z287" s="71" t="str">
        <f t="shared" si="82"/>
        <v>03.11.2044</v>
      </c>
      <c r="AA287" s="71" t="str">
        <f t="shared" si="83"/>
        <v>02.12.2044</v>
      </c>
      <c r="AB287" s="71"/>
      <c r="AC287" s="71"/>
      <c r="AD287" s="71"/>
      <c r="AE287" s="71"/>
      <c r="AF287" s="71"/>
      <c r="AG287" s="71"/>
      <c r="AH287" s="71"/>
    </row>
    <row r="288" spans="1:34" s="64" customFormat="1" x14ac:dyDescent="0.2">
      <c r="A288" s="7" t="str">
        <f t="shared" si="77"/>
        <v>03.12.2044 - 02.01.2045</v>
      </c>
      <c r="B288" s="72">
        <f t="shared" si="74"/>
        <v>276</v>
      </c>
      <c r="C288" s="73">
        <f t="shared" si="84"/>
        <v>1510314.683592926</v>
      </c>
      <c r="D288" s="73">
        <f t="shared" si="75"/>
        <v>7299.8543040324757</v>
      </c>
      <c r="E288" s="73">
        <f t="shared" si="87"/>
        <v>14410.008104661603</v>
      </c>
      <c r="F288" s="143">
        <f t="shared" si="85"/>
        <v>21709.86240869408</v>
      </c>
      <c r="G288" s="154"/>
      <c r="H288" s="154"/>
      <c r="I288" s="73">
        <f t="shared" si="78"/>
        <v>21709.86240869408</v>
      </c>
      <c r="J288" s="76"/>
      <c r="K288" s="4"/>
      <c r="L288" s="5"/>
      <c r="M288" s="6"/>
      <c r="N288" s="63"/>
      <c r="O288" s="8"/>
      <c r="P288" s="64">
        <f t="shared" si="76"/>
        <v>0</v>
      </c>
      <c r="Q288" s="64">
        <f t="shared" si="79"/>
        <v>2</v>
      </c>
      <c r="R288" s="65">
        <f t="shared" si="86"/>
        <v>85</v>
      </c>
      <c r="S288" s="77">
        <f t="shared" si="88"/>
        <v>4.8333333333333336E-3</v>
      </c>
      <c r="T288" s="67"/>
      <c r="U288" s="68">
        <f t="shared" si="89"/>
        <v>3700000</v>
      </c>
      <c r="V288" s="69">
        <f t="shared" si="90"/>
        <v>360</v>
      </c>
      <c r="W288" s="69"/>
      <c r="X288" s="70">
        <f t="shared" si="80"/>
        <v>52934</v>
      </c>
      <c r="Y288" s="70">
        <f t="shared" si="81"/>
        <v>52964</v>
      </c>
      <c r="Z288" s="71" t="str">
        <f t="shared" si="82"/>
        <v>03.12.2044</v>
      </c>
      <c r="AA288" s="71" t="str">
        <f t="shared" si="83"/>
        <v>02.01.2045</v>
      </c>
      <c r="AB288" s="71"/>
      <c r="AC288" s="71"/>
      <c r="AD288" s="71"/>
      <c r="AE288" s="71"/>
      <c r="AF288" s="71"/>
      <c r="AG288" s="71"/>
      <c r="AH288" s="71"/>
    </row>
    <row r="289" spans="1:34" s="64" customFormat="1" x14ac:dyDescent="0.2">
      <c r="A289" s="7" t="str">
        <f t="shared" si="77"/>
        <v>03.01.2045 - 02.02.2045</v>
      </c>
      <c r="B289" s="72">
        <f t="shared" si="74"/>
        <v>277</v>
      </c>
      <c r="C289" s="73">
        <f t="shared" si="84"/>
        <v>1495904.6754882643</v>
      </c>
      <c r="D289" s="73">
        <f t="shared" si="75"/>
        <v>7230.2059315266115</v>
      </c>
      <c r="E289" s="73">
        <f t="shared" si="87"/>
        <v>14479.656477167468</v>
      </c>
      <c r="F289" s="143">
        <f t="shared" si="85"/>
        <v>21709.86240869408</v>
      </c>
      <c r="G289" s="154"/>
      <c r="H289" s="154"/>
      <c r="I289" s="73">
        <f t="shared" si="78"/>
        <v>21709.86240869408</v>
      </c>
      <c r="J289" s="76"/>
      <c r="K289" s="4"/>
      <c r="L289" s="5"/>
      <c r="M289" s="6"/>
      <c r="N289" s="63"/>
      <c r="O289" s="8"/>
      <c r="P289" s="64">
        <f t="shared" si="76"/>
        <v>0</v>
      </c>
      <c r="Q289" s="64">
        <f t="shared" si="79"/>
        <v>2</v>
      </c>
      <c r="R289" s="65">
        <f t="shared" si="86"/>
        <v>84</v>
      </c>
      <c r="S289" s="77">
        <f t="shared" si="88"/>
        <v>4.8333333333333336E-3</v>
      </c>
      <c r="T289" s="67"/>
      <c r="U289" s="68">
        <f t="shared" si="89"/>
        <v>3700000</v>
      </c>
      <c r="V289" s="69">
        <f t="shared" si="90"/>
        <v>360</v>
      </c>
      <c r="W289" s="69"/>
      <c r="X289" s="70">
        <f t="shared" si="80"/>
        <v>52965</v>
      </c>
      <c r="Y289" s="70">
        <f t="shared" si="81"/>
        <v>52995</v>
      </c>
      <c r="Z289" s="71" t="str">
        <f t="shared" si="82"/>
        <v>03.01.2045</v>
      </c>
      <c r="AA289" s="71" t="str">
        <f t="shared" si="83"/>
        <v>02.02.2045</v>
      </c>
      <c r="AB289" s="71"/>
      <c r="AC289" s="71"/>
      <c r="AD289" s="71"/>
      <c r="AE289" s="71"/>
      <c r="AF289" s="71"/>
      <c r="AG289" s="71"/>
      <c r="AH289" s="71"/>
    </row>
    <row r="290" spans="1:34" s="64" customFormat="1" x14ac:dyDescent="0.2">
      <c r="A290" s="7" t="str">
        <f t="shared" si="77"/>
        <v>03.02.2045 - 02.03.2045</v>
      </c>
      <c r="B290" s="72">
        <f t="shared" si="74"/>
        <v>278</v>
      </c>
      <c r="C290" s="73">
        <f t="shared" si="84"/>
        <v>1481425.0190110968</v>
      </c>
      <c r="D290" s="73">
        <f t="shared" si="75"/>
        <v>7160.220925220302</v>
      </c>
      <c r="E290" s="73">
        <f t="shared" si="87"/>
        <v>14549.641483473777</v>
      </c>
      <c r="F290" s="143">
        <f t="shared" si="85"/>
        <v>21709.86240869408</v>
      </c>
      <c r="G290" s="154"/>
      <c r="H290" s="154"/>
      <c r="I290" s="73">
        <f t="shared" si="78"/>
        <v>21709.86240869408</v>
      </c>
      <c r="J290" s="76"/>
      <c r="K290" s="4"/>
      <c r="L290" s="5"/>
      <c r="M290" s="6"/>
      <c r="N290" s="63"/>
      <c r="O290" s="8"/>
      <c r="P290" s="64">
        <f t="shared" si="76"/>
        <v>0</v>
      </c>
      <c r="Q290" s="64">
        <f t="shared" si="79"/>
        <v>2</v>
      </c>
      <c r="R290" s="65">
        <f t="shared" si="86"/>
        <v>83</v>
      </c>
      <c r="S290" s="77">
        <f t="shared" si="88"/>
        <v>4.8333333333333336E-3</v>
      </c>
      <c r="T290" s="67"/>
      <c r="U290" s="68">
        <f t="shared" si="89"/>
        <v>3700000</v>
      </c>
      <c r="V290" s="69">
        <f t="shared" si="90"/>
        <v>360</v>
      </c>
      <c r="W290" s="69"/>
      <c r="X290" s="70">
        <f t="shared" si="80"/>
        <v>52996</v>
      </c>
      <c r="Y290" s="70">
        <f t="shared" si="81"/>
        <v>53023</v>
      </c>
      <c r="Z290" s="71" t="str">
        <f t="shared" si="82"/>
        <v>03.02.2045</v>
      </c>
      <c r="AA290" s="71" t="str">
        <f t="shared" si="83"/>
        <v>02.03.2045</v>
      </c>
      <c r="AB290" s="71"/>
      <c r="AC290" s="71"/>
      <c r="AD290" s="71"/>
      <c r="AE290" s="71"/>
      <c r="AF290" s="71"/>
      <c r="AG290" s="71"/>
      <c r="AH290" s="71"/>
    </row>
    <row r="291" spans="1:34" s="64" customFormat="1" x14ac:dyDescent="0.2">
      <c r="A291" s="7" t="str">
        <f t="shared" si="77"/>
        <v>03.03.2045 - 02.04.2045</v>
      </c>
      <c r="B291" s="72">
        <f t="shared" si="74"/>
        <v>279</v>
      </c>
      <c r="C291" s="73">
        <f t="shared" si="84"/>
        <v>1466875.377527623</v>
      </c>
      <c r="D291" s="73">
        <f t="shared" si="75"/>
        <v>7089.8976580501785</v>
      </c>
      <c r="E291" s="73">
        <f t="shared" si="87"/>
        <v>14619.964750643901</v>
      </c>
      <c r="F291" s="143">
        <f t="shared" si="85"/>
        <v>21709.86240869408</v>
      </c>
      <c r="G291" s="154"/>
      <c r="H291" s="154"/>
      <c r="I291" s="73">
        <f t="shared" si="78"/>
        <v>21709.86240869408</v>
      </c>
      <c r="J291" s="76"/>
      <c r="K291" s="4"/>
      <c r="L291" s="5"/>
      <c r="M291" s="6"/>
      <c r="N291" s="63"/>
      <c r="O291" s="8"/>
      <c r="P291" s="64">
        <f t="shared" si="76"/>
        <v>0</v>
      </c>
      <c r="Q291" s="64">
        <f t="shared" si="79"/>
        <v>2</v>
      </c>
      <c r="R291" s="65">
        <f t="shared" si="86"/>
        <v>82</v>
      </c>
      <c r="S291" s="77">
        <f t="shared" si="88"/>
        <v>4.8333333333333336E-3</v>
      </c>
      <c r="T291" s="67"/>
      <c r="U291" s="68">
        <f t="shared" si="89"/>
        <v>3700000</v>
      </c>
      <c r="V291" s="69">
        <f t="shared" si="90"/>
        <v>360</v>
      </c>
      <c r="W291" s="69"/>
      <c r="X291" s="70">
        <f t="shared" si="80"/>
        <v>53024</v>
      </c>
      <c r="Y291" s="70">
        <f t="shared" si="81"/>
        <v>53054</v>
      </c>
      <c r="Z291" s="71" t="str">
        <f t="shared" si="82"/>
        <v>03.03.2045</v>
      </c>
      <c r="AA291" s="71" t="str">
        <f t="shared" si="83"/>
        <v>02.04.2045</v>
      </c>
      <c r="AB291" s="71"/>
      <c r="AC291" s="71"/>
      <c r="AD291" s="71"/>
      <c r="AE291" s="71"/>
      <c r="AF291" s="71"/>
      <c r="AG291" s="71"/>
      <c r="AH291" s="71"/>
    </row>
    <row r="292" spans="1:34" s="64" customFormat="1" x14ac:dyDescent="0.2">
      <c r="A292" s="7" t="str">
        <f t="shared" si="77"/>
        <v>03.04.2045 - 02.05.2045</v>
      </c>
      <c r="B292" s="72">
        <f t="shared" si="74"/>
        <v>280</v>
      </c>
      <c r="C292" s="73">
        <f t="shared" si="84"/>
        <v>1452255.4127769792</v>
      </c>
      <c r="D292" s="73">
        <f t="shared" si="75"/>
        <v>7019.2344950887327</v>
      </c>
      <c r="E292" s="73">
        <f t="shared" si="87"/>
        <v>14690.627913605347</v>
      </c>
      <c r="F292" s="143">
        <f t="shared" si="85"/>
        <v>21709.86240869408</v>
      </c>
      <c r="G292" s="154"/>
      <c r="H292" s="154"/>
      <c r="I292" s="73">
        <f t="shared" si="78"/>
        <v>21709.86240869408</v>
      </c>
      <c r="J292" s="76"/>
      <c r="K292" s="4"/>
      <c r="L292" s="5"/>
      <c r="M292" s="6"/>
      <c r="N292" s="63"/>
      <c r="O292" s="8"/>
      <c r="P292" s="64">
        <f t="shared" si="76"/>
        <v>0</v>
      </c>
      <c r="Q292" s="64">
        <f t="shared" si="79"/>
        <v>2</v>
      </c>
      <c r="R292" s="65">
        <f t="shared" si="86"/>
        <v>81</v>
      </c>
      <c r="S292" s="77">
        <f t="shared" si="88"/>
        <v>4.8333333333333336E-3</v>
      </c>
      <c r="T292" s="67"/>
      <c r="U292" s="68">
        <f t="shared" si="89"/>
        <v>3700000</v>
      </c>
      <c r="V292" s="69">
        <f t="shared" si="90"/>
        <v>360</v>
      </c>
      <c r="W292" s="69"/>
      <c r="X292" s="70">
        <f t="shared" si="80"/>
        <v>53055</v>
      </c>
      <c r="Y292" s="70">
        <f t="shared" si="81"/>
        <v>53084</v>
      </c>
      <c r="Z292" s="71" t="str">
        <f t="shared" si="82"/>
        <v>03.04.2045</v>
      </c>
      <c r="AA292" s="71" t="str">
        <f t="shared" si="83"/>
        <v>02.05.2045</v>
      </c>
      <c r="AB292" s="71"/>
      <c r="AC292" s="71"/>
      <c r="AD292" s="71"/>
      <c r="AE292" s="71"/>
      <c r="AF292" s="71"/>
      <c r="AG292" s="71"/>
      <c r="AH292" s="71"/>
    </row>
    <row r="293" spans="1:34" s="64" customFormat="1" x14ac:dyDescent="0.2">
      <c r="A293" s="7" t="str">
        <f t="shared" si="77"/>
        <v>03.05.2045 - 02.06.2045</v>
      </c>
      <c r="B293" s="72">
        <f t="shared" si="74"/>
        <v>281</v>
      </c>
      <c r="C293" s="73">
        <f t="shared" si="84"/>
        <v>1437564.7848633737</v>
      </c>
      <c r="D293" s="73">
        <f t="shared" si="75"/>
        <v>6948.229793506307</v>
      </c>
      <c r="E293" s="73">
        <f t="shared" si="87"/>
        <v>14761.632615187773</v>
      </c>
      <c r="F293" s="143">
        <f t="shared" si="85"/>
        <v>21709.86240869408</v>
      </c>
      <c r="G293" s="154"/>
      <c r="H293" s="154"/>
      <c r="I293" s="73">
        <f t="shared" si="78"/>
        <v>21709.86240869408</v>
      </c>
      <c r="J293" s="76"/>
      <c r="K293" s="4"/>
      <c r="L293" s="5"/>
      <c r="M293" s="6"/>
      <c r="N293" s="63"/>
      <c r="O293" s="8"/>
      <c r="P293" s="64">
        <f t="shared" si="76"/>
        <v>0</v>
      </c>
      <c r="Q293" s="64">
        <f t="shared" si="79"/>
        <v>2</v>
      </c>
      <c r="R293" s="65">
        <f t="shared" si="86"/>
        <v>80</v>
      </c>
      <c r="S293" s="77">
        <f t="shared" si="88"/>
        <v>4.8333333333333336E-3</v>
      </c>
      <c r="T293" s="67"/>
      <c r="U293" s="68">
        <f t="shared" si="89"/>
        <v>3700000</v>
      </c>
      <c r="V293" s="69">
        <f t="shared" si="90"/>
        <v>360</v>
      </c>
      <c r="W293" s="69"/>
      <c r="X293" s="70">
        <f t="shared" si="80"/>
        <v>53085</v>
      </c>
      <c r="Y293" s="70">
        <f t="shared" si="81"/>
        <v>53115</v>
      </c>
      <c r="Z293" s="71" t="str">
        <f t="shared" si="82"/>
        <v>03.05.2045</v>
      </c>
      <c r="AA293" s="71" t="str">
        <f t="shared" si="83"/>
        <v>02.06.2045</v>
      </c>
      <c r="AB293" s="71"/>
      <c r="AC293" s="71"/>
      <c r="AD293" s="71"/>
      <c r="AE293" s="71"/>
      <c r="AF293" s="71"/>
      <c r="AG293" s="71"/>
      <c r="AH293" s="71"/>
    </row>
    <row r="294" spans="1:34" s="64" customFormat="1" x14ac:dyDescent="0.2">
      <c r="A294" s="7" t="str">
        <f t="shared" si="77"/>
        <v>03.06.2045 - 02.07.2045</v>
      </c>
      <c r="B294" s="72">
        <f t="shared" si="74"/>
        <v>282</v>
      </c>
      <c r="C294" s="73">
        <f t="shared" si="84"/>
        <v>1422803.1522481861</v>
      </c>
      <c r="D294" s="73">
        <f t="shared" si="75"/>
        <v>6876.8819025328994</v>
      </c>
      <c r="E294" s="73">
        <f t="shared" si="87"/>
        <v>14832.980506161181</v>
      </c>
      <c r="F294" s="143">
        <f t="shared" si="85"/>
        <v>21709.86240869408</v>
      </c>
      <c r="G294" s="154"/>
      <c r="H294" s="154"/>
      <c r="I294" s="73">
        <f t="shared" si="78"/>
        <v>21709.86240869408</v>
      </c>
      <c r="J294" s="76"/>
      <c r="K294" s="4"/>
      <c r="L294" s="5"/>
      <c r="M294" s="6"/>
      <c r="N294" s="63"/>
      <c r="O294" s="8"/>
      <c r="P294" s="64">
        <f t="shared" si="76"/>
        <v>0</v>
      </c>
      <c r="Q294" s="64">
        <f t="shared" si="79"/>
        <v>2</v>
      </c>
      <c r="R294" s="65">
        <f t="shared" si="86"/>
        <v>79</v>
      </c>
      <c r="S294" s="77">
        <f t="shared" si="88"/>
        <v>4.8333333333333336E-3</v>
      </c>
      <c r="T294" s="67"/>
      <c r="U294" s="68">
        <f t="shared" si="89"/>
        <v>3700000</v>
      </c>
      <c r="V294" s="69">
        <f t="shared" si="90"/>
        <v>360</v>
      </c>
      <c r="W294" s="69"/>
      <c r="X294" s="70">
        <f t="shared" si="80"/>
        <v>53116</v>
      </c>
      <c r="Y294" s="70">
        <f t="shared" si="81"/>
        <v>53145</v>
      </c>
      <c r="Z294" s="71" t="str">
        <f t="shared" si="82"/>
        <v>03.06.2045</v>
      </c>
      <c r="AA294" s="71" t="str">
        <f t="shared" si="83"/>
        <v>02.07.2045</v>
      </c>
      <c r="AB294" s="71"/>
      <c r="AC294" s="71"/>
      <c r="AD294" s="71"/>
      <c r="AE294" s="71"/>
      <c r="AF294" s="71"/>
      <c r="AG294" s="71"/>
      <c r="AH294" s="71"/>
    </row>
    <row r="295" spans="1:34" s="64" customFormat="1" x14ac:dyDescent="0.2">
      <c r="A295" s="7" t="str">
        <f t="shared" si="77"/>
        <v>03.07.2045 - 02.08.2045</v>
      </c>
      <c r="B295" s="72">
        <f t="shared" si="74"/>
        <v>283</v>
      </c>
      <c r="C295" s="73">
        <f t="shared" si="84"/>
        <v>1407970.1717420248</v>
      </c>
      <c r="D295" s="73">
        <f t="shared" si="75"/>
        <v>6805.1891634197873</v>
      </c>
      <c r="E295" s="73">
        <f t="shared" si="87"/>
        <v>14904.673245274293</v>
      </c>
      <c r="F295" s="143">
        <f t="shared" si="85"/>
        <v>21709.86240869408</v>
      </c>
      <c r="G295" s="154"/>
      <c r="H295" s="154"/>
      <c r="I295" s="73">
        <f t="shared" si="78"/>
        <v>21709.86240869408</v>
      </c>
      <c r="J295" s="76"/>
      <c r="K295" s="4"/>
      <c r="L295" s="5"/>
      <c r="M295" s="6"/>
      <c r="N295" s="63"/>
      <c r="O295" s="8"/>
      <c r="P295" s="64">
        <f t="shared" si="76"/>
        <v>0</v>
      </c>
      <c r="Q295" s="64">
        <f t="shared" si="79"/>
        <v>2</v>
      </c>
      <c r="R295" s="65">
        <f t="shared" si="86"/>
        <v>78</v>
      </c>
      <c r="S295" s="77">
        <f t="shared" si="88"/>
        <v>4.8333333333333336E-3</v>
      </c>
      <c r="T295" s="67"/>
      <c r="U295" s="68">
        <f t="shared" si="89"/>
        <v>3700000</v>
      </c>
      <c r="V295" s="69">
        <f t="shared" si="90"/>
        <v>360</v>
      </c>
      <c r="W295" s="69"/>
      <c r="X295" s="70">
        <f t="shared" si="80"/>
        <v>53146</v>
      </c>
      <c r="Y295" s="70">
        <f t="shared" si="81"/>
        <v>53176</v>
      </c>
      <c r="Z295" s="71" t="str">
        <f t="shared" si="82"/>
        <v>03.07.2045</v>
      </c>
      <c r="AA295" s="71" t="str">
        <f t="shared" si="83"/>
        <v>02.08.2045</v>
      </c>
      <c r="AB295" s="71"/>
      <c r="AC295" s="71"/>
      <c r="AD295" s="71"/>
      <c r="AE295" s="71"/>
      <c r="AF295" s="71"/>
      <c r="AG295" s="71"/>
      <c r="AH295" s="71"/>
    </row>
    <row r="296" spans="1:34" s="64" customFormat="1" x14ac:dyDescent="0.2">
      <c r="A296" s="7" t="str">
        <f t="shared" si="77"/>
        <v>03.08.2045 - 02.09.2045</v>
      </c>
      <c r="B296" s="72">
        <f t="shared" si="74"/>
        <v>284</v>
      </c>
      <c r="C296" s="73">
        <f t="shared" si="84"/>
        <v>1393065.4984967506</v>
      </c>
      <c r="D296" s="73">
        <f t="shared" si="75"/>
        <v>6733.1499094009614</v>
      </c>
      <c r="E296" s="73">
        <f t="shared" si="87"/>
        <v>14976.712499293119</v>
      </c>
      <c r="F296" s="143">
        <f t="shared" si="85"/>
        <v>21709.86240869408</v>
      </c>
      <c r="G296" s="154"/>
      <c r="H296" s="154"/>
      <c r="I296" s="73">
        <f t="shared" si="78"/>
        <v>21709.86240869408</v>
      </c>
      <c r="J296" s="76"/>
      <c r="K296" s="4"/>
      <c r="L296" s="5"/>
      <c r="M296" s="6"/>
      <c r="N296" s="63"/>
      <c r="O296" s="8"/>
      <c r="P296" s="64">
        <f t="shared" si="76"/>
        <v>0</v>
      </c>
      <c r="Q296" s="64">
        <f t="shared" si="79"/>
        <v>2</v>
      </c>
      <c r="R296" s="65">
        <f t="shared" si="86"/>
        <v>77</v>
      </c>
      <c r="S296" s="77">
        <f t="shared" si="88"/>
        <v>4.8333333333333336E-3</v>
      </c>
      <c r="T296" s="67"/>
      <c r="U296" s="68">
        <f t="shared" si="89"/>
        <v>3700000</v>
      </c>
      <c r="V296" s="69">
        <f t="shared" si="90"/>
        <v>360</v>
      </c>
      <c r="W296" s="69"/>
      <c r="X296" s="70">
        <f t="shared" si="80"/>
        <v>53177</v>
      </c>
      <c r="Y296" s="70">
        <f t="shared" si="81"/>
        <v>53207</v>
      </c>
      <c r="Z296" s="71" t="str">
        <f t="shared" si="82"/>
        <v>03.08.2045</v>
      </c>
      <c r="AA296" s="71" t="str">
        <f t="shared" si="83"/>
        <v>02.09.2045</v>
      </c>
      <c r="AB296" s="71"/>
      <c r="AC296" s="71"/>
      <c r="AD296" s="71"/>
      <c r="AE296" s="71"/>
      <c r="AF296" s="71"/>
      <c r="AG296" s="71"/>
      <c r="AH296" s="71"/>
    </row>
    <row r="297" spans="1:34" s="64" customFormat="1" x14ac:dyDescent="0.2">
      <c r="A297" s="7" t="str">
        <f t="shared" si="77"/>
        <v>03.09.2045 - 02.10.2045</v>
      </c>
      <c r="B297" s="72">
        <f t="shared" si="74"/>
        <v>285</v>
      </c>
      <c r="C297" s="73">
        <f t="shared" si="84"/>
        <v>1378088.7859974576</v>
      </c>
      <c r="D297" s="73">
        <f t="shared" si="75"/>
        <v>6660.7624656543785</v>
      </c>
      <c r="E297" s="73">
        <f t="shared" si="87"/>
        <v>15049.099943039702</v>
      </c>
      <c r="F297" s="143">
        <f t="shared" si="85"/>
        <v>21709.86240869408</v>
      </c>
      <c r="G297" s="154"/>
      <c r="H297" s="154"/>
      <c r="I297" s="73">
        <f t="shared" si="78"/>
        <v>21709.86240869408</v>
      </c>
      <c r="J297" s="76"/>
      <c r="K297" s="4"/>
      <c r="L297" s="5"/>
      <c r="M297" s="6"/>
      <c r="N297" s="63"/>
      <c r="O297" s="8"/>
      <c r="P297" s="64">
        <f t="shared" si="76"/>
        <v>0</v>
      </c>
      <c r="Q297" s="64">
        <f t="shared" si="79"/>
        <v>2</v>
      </c>
      <c r="R297" s="65">
        <f t="shared" si="86"/>
        <v>76</v>
      </c>
      <c r="S297" s="77">
        <f t="shared" si="88"/>
        <v>4.8333333333333336E-3</v>
      </c>
      <c r="T297" s="67"/>
      <c r="U297" s="68">
        <f t="shared" si="89"/>
        <v>3700000</v>
      </c>
      <c r="V297" s="69">
        <f t="shared" si="90"/>
        <v>360</v>
      </c>
      <c r="W297" s="69"/>
      <c r="X297" s="70">
        <f t="shared" si="80"/>
        <v>53208</v>
      </c>
      <c r="Y297" s="70">
        <f t="shared" si="81"/>
        <v>53237</v>
      </c>
      <c r="Z297" s="71" t="str">
        <f t="shared" si="82"/>
        <v>03.09.2045</v>
      </c>
      <c r="AA297" s="71" t="str">
        <f t="shared" si="83"/>
        <v>02.10.2045</v>
      </c>
      <c r="AB297" s="71"/>
      <c r="AC297" s="71"/>
      <c r="AD297" s="71"/>
      <c r="AE297" s="71"/>
      <c r="AF297" s="71"/>
      <c r="AG297" s="71"/>
      <c r="AH297" s="71"/>
    </row>
    <row r="298" spans="1:34" s="64" customFormat="1" x14ac:dyDescent="0.2">
      <c r="A298" s="7" t="str">
        <f t="shared" si="77"/>
        <v>03.10.2045 - 02.11.2045</v>
      </c>
      <c r="B298" s="72">
        <f t="shared" si="74"/>
        <v>286</v>
      </c>
      <c r="C298" s="73">
        <f t="shared" si="84"/>
        <v>1363039.6860544179</v>
      </c>
      <c r="D298" s="73">
        <f t="shared" si="75"/>
        <v>6588.0251492630196</v>
      </c>
      <c r="E298" s="73">
        <f t="shared" si="87"/>
        <v>15121.83725943106</v>
      </c>
      <c r="F298" s="143">
        <f t="shared" si="85"/>
        <v>21709.86240869408</v>
      </c>
      <c r="G298" s="154"/>
      <c r="H298" s="154"/>
      <c r="I298" s="73">
        <f t="shared" si="78"/>
        <v>21709.86240869408</v>
      </c>
      <c r="J298" s="76"/>
      <c r="K298" s="4"/>
      <c r="L298" s="5"/>
      <c r="M298" s="6"/>
      <c r="N298" s="63"/>
      <c r="O298" s="8"/>
      <c r="P298" s="64">
        <f t="shared" si="76"/>
        <v>0</v>
      </c>
      <c r="Q298" s="64">
        <f t="shared" si="79"/>
        <v>2</v>
      </c>
      <c r="R298" s="65">
        <f t="shared" si="86"/>
        <v>75</v>
      </c>
      <c r="S298" s="77">
        <f t="shared" si="88"/>
        <v>4.8333333333333336E-3</v>
      </c>
      <c r="T298" s="67"/>
      <c r="U298" s="68">
        <f t="shared" si="89"/>
        <v>3700000</v>
      </c>
      <c r="V298" s="69">
        <f t="shared" si="90"/>
        <v>360</v>
      </c>
      <c r="W298" s="69"/>
      <c r="X298" s="70">
        <f t="shared" si="80"/>
        <v>53238</v>
      </c>
      <c r="Y298" s="70">
        <f t="shared" si="81"/>
        <v>53268</v>
      </c>
      <c r="Z298" s="71" t="str">
        <f t="shared" si="82"/>
        <v>03.10.2045</v>
      </c>
      <c r="AA298" s="71" t="str">
        <f t="shared" si="83"/>
        <v>02.11.2045</v>
      </c>
      <c r="AB298" s="71"/>
      <c r="AC298" s="71"/>
      <c r="AD298" s="71"/>
      <c r="AE298" s="71"/>
      <c r="AF298" s="71"/>
      <c r="AG298" s="71"/>
      <c r="AH298" s="71"/>
    </row>
    <row r="299" spans="1:34" s="64" customFormat="1" x14ac:dyDescent="0.2">
      <c r="A299" s="7" t="str">
        <f t="shared" si="77"/>
        <v>03.11.2045 - 02.12.2045</v>
      </c>
      <c r="B299" s="72">
        <f t="shared" si="74"/>
        <v>287</v>
      </c>
      <c r="C299" s="73">
        <f t="shared" si="84"/>
        <v>1347917.8487949867</v>
      </c>
      <c r="D299" s="73">
        <f t="shared" si="75"/>
        <v>6514.9362691757697</v>
      </c>
      <c r="E299" s="73">
        <f t="shared" si="87"/>
        <v>15194.926139518309</v>
      </c>
      <c r="F299" s="143">
        <f t="shared" si="85"/>
        <v>21709.86240869408</v>
      </c>
      <c r="G299" s="154"/>
      <c r="H299" s="154"/>
      <c r="I299" s="73">
        <f t="shared" si="78"/>
        <v>21709.86240869408</v>
      </c>
      <c r="J299" s="76"/>
      <c r="K299" s="4"/>
      <c r="L299" s="5"/>
      <c r="M299" s="6"/>
      <c r="N299" s="63"/>
      <c r="O299" s="8"/>
      <c r="P299" s="64">
        <f t="shared" si="76"/>
        <v>0</v>
      </c>
      <c r="Q299" s="64">
        <f t="shared" si="79"/>
        <v>2</v>
      </c>
      <c r="R299" s="65">
        <f t="shared" si="86"/>
        <v>74</v>
      </c>
      <c r="S299" s="77">
        <f t="shared" si="88"/>
        <v>4.8333333333333336E-3</v>
      </c>
      <c r="T299" s="67"/>
      <c r="U299" s="68">
        <f t="shared" si="89"/>
        <v>3700000</v>
      </c>
      <c r="V299" s="69">
        <f t="shared" si="90"/>
        <v>360</v>
      </c>
      <c r="W299" s="69"/>
      <c r="X299" s="70">
        <f t="shared" si="80"/>
        <v>53269</v>
      </c>
      <c r="Y299" s="70">
        <f t="shared" si="81"/>
        <v>53298</v>
      </c>
      <c r="Z299" s="71" t="str">
        <f t="shared" si="82"/>
        <v>03.11.2045</v>
      </c>
      <c r="AA299" s="71" t="str">
        <f t="shared" si="83"/>
        <v>02.12.2045</v>
      </c>
      <c r="AB299" s="71"/>
      <c r="AC299" s="71"/>
      <c r="AD299" s="71"/>
      <c r="AE299" s="71"/>
      <c r="AF299" s="71"/>
      <c r="AG299" s="71"/>
      <c r="AH299" s="71"/>
    </row>
    <row r="300" spans="1:34" s="64" customFormat="1" x14ac:dyDescent="0.2">
      <c r="A300" s="7" t="str">
        <f t="shared" si="77"/>
        <v>03.12.2045 - 02.01.2046</v>
      </c>
      <c r="B300" s="72">
        <f t="shared" si="74"/>
        <v>288</v>
      </c>
      <c r="C300" s="73">
        <f t="shared" si="84"/>
        <v>1332722.9226554683</v>
      </c>
      <c r="D300" s="73">
        <f t="shared" si="75"/>
        <v>6441.494126168097</v>
      </c>
      <c r="E300" s="73">
        <f t="shared" si="87"/>
        <v>15268.368282525982</v>
      </c>
      <c r="F300" s="143">
        <f t="shared" si="85"/>
        <v>21709.86240869408</v>
      </c>
      <c r="G300" s="154"/>
      <c r="H300" s="154"/>
      <c r="I300" s="73">
        <f t="shared" si="78"/>
        <v>21709.86240869408</v>
      </c>
      <c r="J300" s="76"/>
      <c r="K300" s="4"/>
      <c r="L300" s="5"/>
      <c r="M300" s="6"/>
      <c r="N300" s="63"/>
      <c r="O300" s="8"/>
      <c r="P300" s="64">
        <f t="shared" si="76"/>
        <v>0</v>
      </c>
      <c r="Q300" s="64">
        <f t="shared" si="79"/>
        <v>2</v>
      </c>
      <c r="R300" s="65">
        <f t="shared" si="86"/>
        <v>73</v>
      </c>
      <c r="S300" s="77">
        <f t="shared" si="88"/>
        <v>4.8333333333333336E-3</v>
      </c>
      <c r="T300" s="67"/>
      <c r="U300" s="68">
        <f t="shared" si="89"/>
        <v>3700000</v>
      </c>
      <c r="V300" s="69">
        <f t="shared" si="90"/>
        <v>360</v>
      </c>
      <c r="W300" s="69"/>
      <c r="X300" s="70">
        <f t="shared" si="80"/>
        <v>53299</v>
      </c>
      <c r="Y300" s="70">
        <f t="shared" si="81"/>
        <v>53329</v>
      </c>
      <c r="Z300" s="71" t="str">
        <f t="shared" si="82"/>
        <v>03.12.2045</v>
      </c>
      <c r="AA300" s="71" t="str">
        <f t="shared" si="83"/>
        <v>02.01.2046</v>
      </c>
      <c r="AB300" s="71"/>
      <c r="AC300" s="71"/>
      <c r="AD300" s="71"/>
      <c r="AE300" s="71"/>
      <c r="AF300" s="71"/>
      <c r="AG300" s="71"/>
      <c r="AH300" s="71"/>
    </row>
    <row r="301" spans="1:34" s="64" customFormat="1" x14ac:dyDescent="0.2">
      <c r="A301" s="7" t="str">
        <f t="shared" si="77"/>
        <v>03.01.2046 - 02.02.2046</v>
      </c>
      <c r="B301" s="72">
        <f t="shared" si="74"/>
        <v>289</v>
      </c>
      <c r="C301" s="73">
        <f t="shared" si="84"/>
        <v>1317454.5543729423</v>
      </c>
      <c r="D301" s="73">
        <f t="shared" si="75"/>
        <v>6367.697012802555</v>
      </c>
      <c r="E301" s="73">
        <f t="shared" si="87"/>
        <v>15342.165395891525</v>
      </c>
      <c r="F301" s="143">
        <f t="shared" si="85"/>
        <v>21709.86240869408</v>
      </c>
      <c r="G301" s="154"/>
      <c r="H301" s="154"/>
      <c r="I301" s="73">
        <f t="shared" si="78"/>
        <v>21709.86240869408</v>
      </c>
      <c r="J301" s="76"/>
      <c r="K301" s="4"/>
      <c r="L301" s="5"/>
      <c r="M301" s="6"/>
      <c r="N301" s="63"/>
      <c r="O301" s="8"/>
      <c r="P301" s="64">
        <f t="shared" si="76"/>
        <v>0</v>
      </c>
      <c r="Q301" s="64">
        <f t="shared" si="79"/>
        <v>2</v>
      </c>
      <c r="R301" s="65">
        <f t="shared" si="86"/>
        <v>72</v>
      </c>
      <c r="S301" s="77">
        <f t="shared" si="88"/>
        <v>4.8333333333333336E-3</v>
      </c>
      <c r="T301" s="67"/>
      <c r="U301" s="68">
        <f t="shared" si="89"/>
        <v>3700000</v>
      </c>
      <c r="V301" s="69">
        <f t="shared" si="90"/>
        <v>360</v>
      </c>
      <c r="W301" s="69"/>
      <c r="X301" s="70">
        <f t="shared" si="80"/>
        <v>53330</v>
      </c>
      <c r="Y301" s="70">
        <f t="shared" si="81"/>
        <v>53360</v>
      </c>
      <c r="Z301" s="71" t="str">
        <f t="shared" si="82"/>
        <v>03.01.2046</v>
      </c>
      <c r="AA301" s="71" t="str">
        <f t="shared" si="83"/>
        <v>02.02.2046</v>
      </c>
      <c r="AB301" s="71"/>
      <c r="AC301" s="71"/>
      <c r="AD301" s="71"/>
      <c r="AE301" s="71"/>
      <c r="AF301" s="71"/>
      <c r="AG301" s="71"/>
      <c r="AH301" s="71"/>
    </row>
    <row r="302" spans="1:34" s="64" customFormat="1" x14ac:dyDescent="0.2">
      <c r="A302" s="7" t="str">
        <f t="shared" si="77"/>
        <v>03.02.2046 - 02.03.2046</v>
      </c>
      <c r="B302" s="72">
        <f t="shared" si="74"/>
        <v>290</v>
      </c>
      <c r="C302" s="73">
        <f t="shared" si="84"/>
        <v>1302112.3889770508</v>
      </c>
      <c r="D302" s="73">
        <f t="shared" si="75"/>
        <v>6293.543213389079</v>
      </c>
      <c r="E302" s="73">
        <f t="shared" si="87"/>
        <v>15416.319195305001</v>
      </c>
      <c r="F302" s="143">
        <f t="shared" si="85"/>
        <v>21709.86240869408</v>
      </c>
      <c r="G302" s="154"/>
      <c r="H302" s="154"/>
      <c r="I302" s="73">
        <f t="shared" si="78"/>
        <v>21709.86240869408</v>
      </c>
      <c r="J302" s="76"/>
      <c r="K302" s="4"/>
      <c r="L302" s="5"/>
      <c r="M302" s="6"/>
      <c r="N302" s="63"/>
      <c r="O302" s="8"/>
      <c r="P302" s="64">
        <f t="shared" si="76"/>
        <v>0</v>
      </c>
      <c r="Q302" s="64">
        <f t="shared" si="79"/>
        <v>2</v>
      </c>
      <c r="R302" s="65">
        <f t="shared" si="86"/>
        <v>71</v>
      </c>
      <c r="S302" s="77">
        <f t="shared" si="88"/>
        <v>4.8333333333333336E-3</v>
      </c>
      <c r="T302" s="67"/>
      <c r="U302" s="68">
        <f t="shared" si="89"/>
        <v>3700000</v>
      </c>
      <c r="V302" s="69">
        <f t="shared" si="90"/>
        <v>360</v>
      </c>
      <c r="W302" s="69"/>
      <c r="X302" s="70">
        <f t="shared" si="80"/>
        <v>53361</v>
      </c>
      <c r="Y302" s="70">
        <f t="shared" si="81"/>
        <v>53388</v>
      </c>
      <c r="Z302" s="71" t="str">
        <f t="shared" si="82"/>
        <v>03.02.2046</v>
      </c>
      <c r="AA302" s="71" t="str">
        <f t="shared" si="83"/>
        <v>02.03.2046</v>
      </c>
      <c r="AB302" s="71"/>
      <c r="AC302" s="71"/>
      <c r="AD302" s="71"/>
      <c r="AE302" s="71"/>
      <c r="AF302" s="71"/>
      <c r="AG302" s="71"/>
      <c r="AH302" s="71"/>
    </row>
    <row r="303" spans="1:34" s="64" customFormat="1" x14ac:dyDescent="0.2">
      <c r="A303" s="7" t="str">
        <f t="shared" si="77"/>
        <v>03.03.2046 - 02.04.2046</v>
      </c>
      <c r="B303" s="72">
        <f t="shared" si="74"/>
        <v>291</v>
      </c>
      <c r="C303" s="73">
        <f t="shared" si="84"/>
        <v>1286696.0697817458</v>
      </c>
      <c r="D303" s="73">
        <f t="shared" si="75"/>
        <v>6219.0310039451051</v>
      </c>
      <c r="E303" s="73">
        <f t="shared" si="87"/>
        <v>15490.831404748975</v>
      </c>
      <c r="F303" s="143">
        <f t="shared" si="85"/>
        <v>21709.86240869408</v>
      </c>
      <c r="G303" s="154"/>
      <c r="H303" s="154"/>
      <c r="I303" s="73">
        <f t="shared" si="78"/>
        <v>21709.86240869408</v>
      </c>
      <c r="J303" s="76"/>
      <c r="K303" s="4"/>
      <c r="L303" s="5"/>
      <c r="M303" s="6"/>
      <c r="N303" s="63"/>
      <c r="O303" s="8"/>
      <c r="P303" s="64">
        <f t="shared" si="76"/>
        <v>0</v>
      </c>
      <c r="Q303" s="64">
        <f t="shared" si="79"/>
        <v>2</v>
      </c>
      <c r="R303" s="65">
        <f t="shared" si="86"/>
        <v>70</v>
      </c>
      <c r="S303" s="77">
        <f t="shared" si="88"/>
        <v>4.8333333333333336E-3</v>
      </c>
      <c r="T303" s="67"/>
      <c r="U303" s="68">
        <f t="shared" si="89"/>
        <v>3700000</v>
      </c>
      <c r="V303" s="69">
        <f t="shared" si="90"/>
        <v>360</v>
      </c>
      <c r="W303" s="69"/>
      <c r="X303" s="70">
        <f t="shared" si="80"/>
        <v>53389</v>
      </c>
      <c r="Y303" s="70">
        <f t="shared" si="81"/>
        <v>53419</v>
      </c>
      <c r="Z303" s="71" t="str">
        <f t="shared" si="82"/>
        <v>03.03.2046</v>
      </c>
      <c r="AA303" s="71" t="str">
        <f t="shared" si="83"/>
        <v>02.04.2046</v>
      </c>
      <c r="AB303" s="71"/>
      <c r="AC303" s="71"/>
      <c r="AD303" s="71"/>
      <c r="AE303" s="71"/>
      <c r="AF303" s="71"/>
      <c r="AG303" s="71"/>
      <c r="AH303" s="71"/>
    </row>
    <row r="304" spans="1:34" s="64" customFormat="1" x14ac:dyDescent="0.2">
      <c r="A304" s="7" t="str">
        <f t="shared" si="77"/>
        <v>03.04.2046 - 02.05.2046</v>
      </c>
      <c r="B304" s="72">
        <f t="shared" si="74"/>
        <v>292</v>
      </c>
      <c r="C304" s="73">
        <f t="shared" si="84"/>
        <v>1271205.2383769967</v>
      </c>
      <c r="D304" s="73">
        <f t="shared" si="75"/>
        <v>6144.1586521554846</v>
      </c>
      <c r="E304" s="73">
        <f t="shared" si="87"/>
        <v>15565.703756538594</v>
      </c>
      <c r="F304" s="143">
        <f t="shared" si="85"/>
        <v>21709.86240869408</v>
      </c>
      <c r="G304" s="154"/>
      <c r="H304" s="154"/>
      <c r="I304" s="73">
        <f t="shared" si="78"/>
        <v>21709.86240869408</v>
      </c>
      <c r="J304" s="76"/>
      <c r="K304" s="4"/>
      <c r="L304" s="5"/>
      <c r="M304" s="6"/>
      <c r="N304" s="63"/>
      <c r="O304" s="8"/>
      <c r="P304" s="64">
        <f t="shared" si="76"/>
        <v>0</v>
      </c>
      <c r="Q304" s="64">
        <f t="shared" si="79"/>
        <v>2</v>
      </c>
      <c r="R304" s="65">
        <f t="shared" si="86"/>
        <v>69</v>
      </c>
      <c r="S304" s="77">
        <f t="shared" si="88"/>
        <v>4.8333333333333336E-3</v>
      </c>
      <c r="T304" s="67"/>
      <c r="U304" s="68">
        <f t="shared" si="89"/>
        <v>3700000</v>
      </c>
      <c r="V304" s="69">
        <f t="shared" si="90"/>
        <v>360</v>
      </c>
      <c r="W304" s="69"/>
      <c r="X304" s="70">
        <f t="shared" si="80"/>
        <v>53420</v>
      </c>
      <c r="Y304" s="70">
        <f t="shared" si="81"/>
        <v>53449</v>
      </c>
      <c r="Z304" s="71" t="str">
        <f t="shared" si="82"/>
        <v>03.04.2046</v>
      </c>
      <c r="AA304" s="71" t="str">
        <f t="shared" si="83"/>
        <v>02.05.2046</v>
      </c>
      <c r="AB304" s="71"/>
      <c r="AC304" s="71"/>
      <c r="AD304" s="71"/>
      <c r="AE304" s="71"/>
      <c r="AF304" s="71"/>
      <c r="AG304" s="71"/>
      <c r="AH304" s="71"/>
    </row>
    <row r="305" spans="1:34" s="64" customFormat="1" x14ac:dyDescent="0.2">
      <c r="A305" s="7" t="str">
        <f t="shared" si="77"/>
        <v>03.05.2046 - 02.06.2046</v>
      </c>
      <c r="B305" s="72">
        <f t="shared" si="74"/>
        <v>293</v>
      </c>
      <c r="C305" s="73">
        <f t="shared" si="84"/>
        <v>1255639.534620458</v>
      </c>
      <c r="D305" s="73">
        <f t="shared" si="75"/>
        <v>6068.924417332214</v>
      </c>
      <c r="E305" s="73">
        <f t="shared" si="87"/>
        <v>15640.937991361865</v>
      </c>
      <c r="F305" s="143">
        <f t="shared" si="85"/>
        <v>21709.86240869408</v>
      </c>
      <c r="G305" s="154"/>
      <c r="H305" s="154"/>
      <c r="I305" s="73">
        <f t="shared" si="78"/>
        <v>21709.86240869408</v>
      </c>
      <c r="J305" s="76"/>
      <c r="K305" s="4"/>
      <c r="L305" s="5"/>
      <c r="M305" s="6"/>
      <c r="N305" s="63"/>
      <c r="O305" s="8"/>
      <c r="P305" s="64">
        <f t="shared" si="76"/>
        <v>0</v>
      </c>
      <c r="Q305" s="64">
        <f t="shared" si="79"/>
        <v>2</v>
      </c>
      <c r="R305" s="65">
        <f t="shared" si="86"/>
        <v>68</v>
      </c>
      <c r="S305" s="77">
        <f t="shared" si="88"/>
        <v>4.8333333333333336E-3</v>
      </c>
      <c r="T305" s="67"/>
      <c r="U305" s="68">
        <f t="shared" si="89"/>
        <v>3700000</v>
      </c>
      <c r="V305" s="69">
        <f t="shared" si="90"/>
        <v>360</v>
      </c>
      <c r="W305" s="69"/>
      <c r="X305" s="70">
        <f t="shared" si="80"/>
        <v>53450</v>
      </c>
      <c r="Y305" s="70">
        <f t="shared" si="81"/>
        <v>53480</v>
      </c>
      <c r="Z305" s="71" t="str">
        <f t="shared" si="82"/>
        <v>03.05.2046</v>
      </c>
      <c r="AA305" s="71" t="str">
        <f t="shared" si="83"/>
        <v>02.06.2046</v>
      </c>
      <c r="AB305" s="71"/>
      <c r="AC305" s="71"/>
      <c r="AD305" s="71"/>
      <c r="AE305" s="71"/>
      <c r="AF305" s="71"/>
      <c r="AG305" s="71"/>
      <c r="AH305" s="71"/>
    </row>
    <row r="306" spans="1:34" s="64" customFormat="1" x14ac:dyDescent="0.2">
      <c r="A306" s="7" t="str">
        <f t="shared" si="77"/>
        <v>03.06.2046 - 02.07.2046</v>
      </c>
      <c r="B306" s="72">
        <f t="shared" si="74"/>
        <v>294</v>
      </c>
      <c r="C306" s="73">
        <f t="shared" si="84"/>
        <v>1239998.5966290962</v>
      </c>
      <c r="D306" s="73">
        <f t="shared" si="75"/>
        <v>5993.3265503739649</v>
      </c>
      <c r="E306" s="73">
        <f t="shared" si="87"/>
        <v>15716.535858320116</v>
      </c>
      <c r="F306" s="143">
        <f t="shared" si="85"/>
        <v>21709.86240869408</v>
      </c>
      <c r="G306" s="154"/>
      <c r="H306" s="154"/>
      <c r="I306" s="73">
        <f t="shared" si="78"/>
        <v>21709.86240869408</v>
      </c>
      <c r="J306" s="76"/>
      <c r="K306" s="4"/>
      <c r="L306" s="5"/>
      <c r="M306" s="6"/>
      <c r="N306" s="63"/>
      <c r="O306" s="8"/>
      <c r="P306" s="64">
        <f t="shared" si="76"/>
        <v>0</v>
      </c>
      <c r="Q306" s="64">
        <f t="shared" si="79"/>
        <v>2</v>
      </c>
      <c r="R306" s="65">
        <f t="shared" si="86"/>
        <v>67</v>
      </c>
      <c r="S306" s="77">
        <f t="shared" si="88"/>
        <v>4.8333333333333336E-3</v>
      </c>
      <c r="T306" s="67"/>
      <c r="U306" s="68">
        <f t="shared" si="89"/>
        <v>3700000</v>
      </c>
      <c r="V306" s="69">
        <f t="shared" si="90"/>
        <v>360</v>
      </c>
      <c r="W306" s="69"/>
      <c r="X306" s="70">
        <f t="shared" si="80"/>
        <v>53481</v>
      </c>
      <c r="Y306" s="70">
        <f t="shared" si="81"/>
        <v>53510</v>
      </c>
      <c r="Z306" s="71" t="str">
        <f t="shared" si="82"/>
        <v>03.06.2046</v>
      </c>
      <c r="AA306" s="71" t="str">
        <f t="shared" si="83"/>
        <v>02.07.2046</v>
      </c>
      <c r="AB306" s="71"/>
      <c r="AC306" s="71"/>
      <c r="AD306" s="71"/>
      <c r="AE306" s="71"/>
      <c r="AF306" s="71"/>
      <c r="AG306" s="71"/>
      <c r="AH306" s="71"/>
    </row>
    <row r="307" spans="1:34" s="64" customFormat="1" x14ac:dyDescent="0.2">
      <c r="A307" s="7" t="str">
        <f t="shared" si="77"/>
        <v>03.07.2046 - 02.08.2046</v>
      </c>
      <c r="B307" s="72">
        <f t="shared" si="74"/>
        <v>295</v>
      </c>
      <c r="C307" s="73">
        <f t="shared" si="84"/>
        <v>1224282.0607707761</v>
      </c>
      <c r="D307" s="73">
        <f t="shared" si="75"/>
        <v>5917.3632937254179</v>
      </c>
      <c r="E307" s="73">
        <f t="shared" si="87"/>
        <v>15792.499114968661</v>
      </c>
      <c r="F307" s="143">
        <f t="shared" si="85"/>
        <v>21709.86240869408</v>
      </c>
      <c r="G307" s="154"/>
      <c r="H307" s="154"/>
      <c r="I307" s="73">
        <f t="shared" si="78"/>
        <v>21709.86240869408</v>
      </c>
      <c r="J307" s="76"/>
      <c r="K307" s="4"/>
      <c r="L307" s="5"/>
      <c r="M307" s="6"/>
      <c r="N307" s="63"/>
      <c r="O307" s="8"/>
      <c r="P307" s="64">
        <f t="shared" si="76"/>
        <v>0</v>
      </c>
      <c r="Q307" s="64">
        <f t="shared" si="79"/>
        <v>2</v>
      </c>
      <c r="R307" s="65">
        <f t="shared" si="86"/>
        <v>66</v>
      </c>
      <c r="S307" s="77">
        <f t="shared" si="88"/>
        <v>4.8333333333333336E-3</v>
      </c>
      <c r="T307" s="67"/>
      <c r="U307" s="68">
        <f t="shared" si="89"/>
        <v>3700000</v>
      </c>
      <c r="V307" s="69">
        <f t="shared" si="90"/>
        <v>360</v>
      </c>
      <c r="W307" s="69"/>
      <c r="X307" s="70">
        <f t="shared" si="80"/>
        <v>53511</v>
      </c>
      <c r="Y307" s="70">
        <f t="shared" si="81"/>
        <v>53541</v>
      </c>
      <c r="Z307" s="71" t="str">
        <f t="shared" si="82"/>
        <v>03.07.2046</v>
      </c>
      <c r="AA307" s="71" t="str">
        <f t="shared" si="83"/>
        <v>02.08.2046</v>
      </c>
      <c r="AB307" s="71"/>
      <c r="AC307" s="71"/>
      <c r="AD307" s="71"/>
      <c r="AE307" s="71"/>
      <c r="AF307" s="71"/>
      <c r="AG307" s="71"/>
      <c r="AH307" s="71"/>
    </row>
    <row r="308" spans="1:34" s="64" customFormat="1" x14ac:dyDescent="0.2">
      <c r="A308" s="7" t="str">
        <f t="shared" si="77"/>
        <v>03.08.2046 - 02.09.2046</v>
      </c>
      <c r="B308" s="72">
        <f t="shared" si="74"/>
        <v>296</v>
      </c>
      <c r="C308" s="73">
        <f t="shared" si="84"/>
        <v>1208489.5616558075</v>
      </c>
      <c r="D308" s="73">
        <f t="shared" si="75"/>
        <v>5841.0328813364031</v>
      </c>
      <c r="E308" s="73">
        <f t="shared" si="87"/>
        <v>15868.829527357677</v>
      </c>
      <c r="F308" s="143">
        <f t="shared" si="85"/>
        <v>21709.86240869408</v>
      </c>
      <c r="G308" s="154"/>
      <c r="H308" s="154"/>
      <c r="I308" s="73">
        <f t="shared" si="78"/>
        <v>21709.86240869408</v>
      </c>
      <c r="J308" s="76"/>
      <c r="K308" s="4"/>
      <c r="L308" s="5"/>
      <c r="M308" s="6"/>
      <c r="N308" s="63"/>
      <c r="O308" s="8"/>
      <c r="P308" s="64">
        <f t="shared" si="76"/>
        <v>0</v>
      </c>
      <c r="Q308" s="64">
        <f t="shared" si="79"/>
        <v>2</v>
      </c>
      <c r="R308" s="65">
        <f t="shared" si="86"/>
        <v>65</v>
      </c>
      <c r="S308" s="77">
        <f t="shared" si="88"/>
        <v>4.8333333333333336E-3</v>
      </c>
      <c r="T308" s="67"/>
      <c r="U308" s="68">
        <f t="shared" si="89"/>
        <v>3700000</v>
      </c>
      <c r="V308" s="69">
        <f t="shared" si="90"/>
        <v>360</v>
      </c>
      <c r="W308" s="69"/>
      <c r="X308" s="70">
        <f t="shared" si="80"/>
        <v>53542</v>
      </c>
      <c r="Y308" s="70">
        <f t="shared" si="81"/>
        <v>53572</v>
      </c>
      <c r="Z308" s="71" t="str">
        <f t="shared" si="82"/>
        <v>03.08.2046</v>
      </c>
      <c r="AA308" s="71" t="str">
        <f t="shared" si="83"/>
        <v>02.09.2046</v>
      </c>
      <c r="AB308" s="71"/>
      <c r="AC308" s="71"/>
      <c r="AD308" s="71"/>
      <c r="AE308" s="71"/>
      <c r="AF308" s="71"/>
      <c r="AG308" s="71"/>
      <c r="AH308" s="71"/>
    </row>
    <row r="309" spans="1:34" s="64" customFormat="1" x14ac:dyDescent="0.2">
      <c r="A309" s="7" t="str">
        <f t="shared" si="77"/>
        <v>03.09.2046 - 02.10.2046</v>
      </c>
      <c r="B309" s="72">
        <f t="shared" si="74"/>
        <v>297</v>
      </c>
      <c r="C309" s="73">
        <f t="shared" si="84"/>
        <v>1192620.7321284499</v>
      </c>
      <c r="D309" s="73">
        <f t="shared" si="75"/>
        <v>5764.3335386208419</v>
      </c>
      <c r="E309" s="73">
        <f t="shared" si="87"/>
        <v>15945.528870073238</v>
      </c>
      <c r="F309" s="143">
        <f t="shared" si="85"/>
        <v>21709.86240869408</v>
      </c>
      <c r="G309" s="154"/>
      <c r="H309" s="154"/>
      <c r="I309" s="73">
        <f t="shared" si="78"/>
        <v>21709.86240869408</v>
      </c>
      <c r="J309" s="76"/>
      <c r="K309" s="4"/>
      <c r="L309" s="5"/>
      <c r="M309" s="6"/>
      <c r="N309" s="63"/>
      <c r="O309" s="8"/>
      <c r="P309" s="64">
        <f t="shared" si="76"/>
        <v>0</v>
      </c>
      <c r="Q309" s="64">
        <f t="shared" si="79"/>
        <v>2</v>
      </c>
      <c r="R309" s="65">
        <f t="shared" si="86"/>
        <v>64</v>
      </c>
      <c r="S309" s="77">
        <f t="shared" si="88"/>
        <v>4.8333333333333336E-3</v>
      </c>
      <c r="T309" s="67"/>
      <c r="U309" s="68">
        <f t="shared" si="89"/>
        <v>3700000</v>
      </c>
      <c r="V309" s="69">
        <f t="shared" si="90"/>
        <v>360</v>
      </c>
      <c r="W309" s="69"/>
      <c r="X309" s="70">
        <f t="shared" si="80"/>
        <v>53573</v>
      </c>
      <c r="Y309" s="70">
        <f t="shared" si="81"/>
        <v>53602</v>
      </c>
      <c r="Z309" s="71" t="str">
        <f t="shared" si="82"/>
        <v>03.09.2046</v>
      </c>
      <c r="AA309" s="71" t="str">
        <f t="shared" si="83"/>
        <v>02.10.2046</v>
      </c>
      <c r="AB309" s="71"/>
      <c r="AC309" s="71"/>
      <c r="AD309" s="71"/>
      <c r="AE309" s="71"/>
      <c r="AF309" s="71"/>
      <c r="AG309" s="71"/>
      <c r="AH309" s="71"/>
    </row>
    <row r="310" spans="1:34" s="64" customFormat="1" x14ac:dyDescent="0.2">
      <c r="A310" s="7" t="str">
        <f t="shared" si="77"/>
        <v>03.10.2046 - 02.11.2046</v>
      </c>
      <c r="B310" s="72">
        <f t="shared" si="74"/>
        <v>298</v>
      </c>
      <c r="C310" s="73">
        <f t="shared" si="84"/>
        <v>1176675.2032583768</v>
      </c>
      <c r="D310" s="73">
        <f t="shared" si="75"/>
        <v>5687.2634824154884</v>
      </c>
      <c r="E310" s="73">
        <f t="shared" si="87"/>
        <v>16022.598926278592</v>
      </c>
      <c r="F310" s="143">
        <f t="shared" si="85"/>
        <v>21709.86240869408</v>
      </c>
      <c r="G310" s="154"/>
      <c r="H310" s="154"/>
      <c r="I310" s="73">
        <f t="shared" si="78"/>
        <v>21709.86240869408</v>
      </c>
      <c r="J310" s="76"/>
      <c r="K310" s="4"/>
      <c r="L310" s="5"/>
      <c r="M310" s="6"/>
      <c r="N310" s="63"/>
      <c r="O310" s="8"/>
      <c r="P310" s="64">
        <f t="shared" si="76"/>
        <v>0</v>
      </c>
      <c r="Q310" s="64">
        <f t="shared" si="79"/>
        <v>2</v>
      </c>
      <c r="R310" s="65">
        <f t="shared" si="86"/>
        <v>63</v>
      </c>
      <c r="S310" s="77">
        <f t="shared" si="88"/>
        <v>4.8333333333333336E-3</v>
      </c>
      <c r="T310" s="67"/>
      <c r="U310" s="68">
        <f t="shared" si="89"/>
        <v>3700000</v>
      </c>
      <c r="V310" s="69">
        <f t="shared" si="90"/>
        <v>360</v>
      </c>
      <c r="W310" s="69"/>
      <c r="X310" s="70">
        <f t="shared" si="80"/>
        <v>53603</v>
      </c>
      <c r="Y310" s="70">
        <f t="shared" si="81"/>
        <v>53633</v>
      </c>
      <c r="Z310" s="71" t="str">
        <f t="shared" si="82"/>
        <v>03.10.2046</v>
      </c>
      <c r="AA310" s="71" t="str">
        <f t="shared" si="83"/>
        <v>02.11.2046</v>
      </c>
      <c r="AB310" s="71"/>
      <c r="AC310" s="71"/>
      <c r="AD310" s="71"/>
      <c r="AE310" s="71"/>
      <c r="AF310" s="71"/>
      <c r="AG310" s="71"/>
      <c r="AH310" s="71"/>
    </row>
    <row r="311" spans="1:34" s="64" customFormat="1" x14ac:dyDescent="0.2">
      <c r="A311" s="7" t="str">
        <f t="shared" si="77"/>
        <v>03.11.2046 - 02.12.2046</v>
      </c>
      <c r="B311" s="72">
        <f t="shared" si="74"/>
        <v>299</v>
      </c>
      <c r="C311" s="73">
        <f t="shared" si="84"/>
        <v>1160652.6043320983</v>
      </c>
      <c r="D311" s="73">
        <f t="shared" si="75"/>
        <v>5609.820920938475</v>
      </c>
      <c r="E311" s="73">
        <f t="shared" si="87"/>
        <v>16100.041487755605</v>
      </c>
      <c r="F311" s="143">
        <f t="shared" si="85"/>
        <v>21709.86240869408</v>
      </c>
      <c r="G311" s="154"/>
      <c r="H311" s="154"/>
      <c r="I311" s="73">
        <f t="shared" si="78"/>
        <v>21709.86240869408</v>
      </c>
      <c r="J311" s="76"/>
      <c r="K311" s="4"/>
      <c r="L311" s="5"/>
      <c r="M311" s="6"/>
      <c r="N311" s="63"/>
      <c r="O311" s="8"/>
      <c r="P311" s="64">
        <f t="shared" si="76"/>
        <v>0</v>
      </c>
      <c r="Q311" s="64">
        <f t="shared" si="79"/>
        <v>2</v>
      </c>
      <c r="R311" s="65">
        <f t="shared" si="86"/>
        <v>62</v>
      </c>
      <c r="S311" s="77">
        <f t="shared" si="88"/>
        <v>4.8333333333333336E-3</v>
      </c>
      <c r="T311" s="67"/>
      <c r="U311" s="68">
        <f t="shared" si="89"/>
        <v>3700000</v>
      </c>
      <c r="V311" s="69">
        <f t="shared" si="90"/>
        <v>360</v>
      </c>
      <c r="W311" s="69"/>
      <c r="X311" s="70">
        <f t="shared" si="80"/>
        <v>53634</v>
      </c>
      <c r="Y311" s="70">
        <f t="shared" si="81"/>
        <v>53663</v>
      </c>
      <c r="Z311" s="71" t="str">
        <f t="shared" si="82"/>
        <v>03.11.2046</v>
      </c>
      <c r="AA311" s="71" t="str">
        <f t="shared" si="83"/>
        <v>02.12.2046</v>
      </c>
      <c r="AB311" s="71"/>
      <c r="AC311" s="71"/>
      <c r="AD311" s="71"/>
      <c r="AE311" s="71"/>
      <c r="AF311" s="71"/>
      <c r="AG311" s="71"/>
      <c r="AH311" s="71"/>
    </row>
    <row r="312" spans="1:34" s="64" customFormat="1" x14ac:dyDescent="0.2">
      <c r="A312" s="7" t="str">
        <f t="shared" si="77"/>
        <v>03.12.2046 - 02.01.2047</v>
      </c>
      <c r="B312" s="72">
        <f t="shared" si="74"/>
        <v>300</v>
      </c>
      <c r="C312" s="73">
        <f t="shared" si="84"/>
        <v>1144552.5628443426</v>
      </c>
      <c r="D312" s="73">
        <f t="shared" si="75"/>
        <v>5532.0040537476561</v>
      </c>
      <c r="E312" s="73">
        <f t="shared" si="87"/>
        <v>16177.858354946424</v>
      </c>
      <c r="F312" s="143">
        <f t="shared" si="85"/>
        <v>21709.86240869408</v>
      </c>
      <c r="G312" s="154"/>
      <c r="H312" s="154"/>
      <c r="I312" s="73">
        <f t="shared" si="78"/>
        <v>21709.86240869408</v>
      </c>
      <c r="J312" s="76"/>
      <c r="K312" s="4"/>
      <c r="L312" s="5"/>
      <c r="M312" s="6"/>
      <c r="N312" s="63"/>
      <c r="O312" s="8"/>
      <c r="P312" s="64">
        <f t="shared" si="76"/>
        <v>0</v>
      </c>
      <c r="Q312" s="64">
        <f t="shared" si="79"/>
        <v>2</v>
      </c>
      <c r="R312" s="65">
        <f t="shared" si="86"/>
        <v>61</v>
      </c>
      <c r="S312" s="77">
        <f t="shared" si="88"/>
        <v>4.8333333333333336E-3</v>
      </c>
      <c r="T312" s="67"/>
      <c r="U312" s="68">
        <f t="shared" si="89"/>
        <v>3700000</v>
      </c>
      <c r="V312" s="69">
        <f t="shared" si="90"/>
        <v>360</v>
      </c>
      <c r="W312" s="69"/>
      <c r="X312" s="70">
        <f t="shared" si="80"/>
        <v>53664</v>
      </c>
      <c r="Y312" s="70">
        <f t="shared" si="81"/>
        <v>53694</v>
      </c>
      <c r="Z312" s="71" t="str">
        <f t="shared" si="82"/>
        <v>03.12.2046</v>
      </c>
      <c r="AA312" s="71" t="str">
        <f t="shared" si="83"/>
        <v>02.01.2047</v>
      </c>
      <c r="AB312" s="71"/>
      <c r="AC312" s="71"/>
      <c r="AD312" s="71"/>
      <c r="AE312" s="71"/>
      <c r="AF312" s="71"/>
      <c r="AG312" s="71"/>
      <c r="AH312" s="71"/>
    </row>
    <row r="313" spans="1:34" s="64" customFormat="1" x14ac:dyDescent="0.2">
      <c r="A313" s="7" t="str">
        <f t="shared" si="77"/>
        <v>03.01.2047 - 02.02.2047</v>
      </c>
      <c r="B313" s="72">
        <f t="shared" si="74"/>
        <v>301</v>
      </c>
      <c r="C313" s="73">
        <f t="shared" si="84"/>
        <v>1128374.7044893962</v>
      </c>
      <c r="D313" s="73">
        <f t="shared" si="75"/>
        <v>5453.8110716987485</v>
      </c>
      <c r="E313" s="73">
        <f t="shared" si="87"/>
        <v>16256.051336995331</v>
      </c>
      <c r="F313" s="143">
        <f t="shared" si="85"/>
        <v>21709.86240869408</v>
      </c>
      <c r="G313" s="154"/>
      <c r="H313" s="154"/>
      <c r="I313" s="73">
        <f t="shared" si="78"/>
        <v>21709.86240869408</v>
      </c>
      <c r="J313" s="76"/>
      <c r="K313" s="4"/>
      <c r="L313" s="5"/>
      <c r="M313" s="6"/>
      <c r="N313" s="63"/>
      <c r="O313" s="8"/>
      <c r="P313" s="64">
        <f t="shared" si="76"/>
        <v>0</v>
      </c>
      <c r="Q313" s="64">
        <f t="shared" si="79"/>
        <v>2</v>
      </c>
      <c r="R313" s="65">
        <f t="shared" si="86"/>
        <v>60</v>
      </c>
      <c r="S313" s="77">
        <f t="shared" si="88"/>
        <v>4.8333333333333336E-3</v>
      </c>
      <c r="T313" s="67"/>
      <c r="U313" s="68">
        <f t="shared" si="89"/>
        <v>3700000</v>
      </c>
      <c r="V313" s="69">
        <f t="shared" si="90"/>
        <v>360</v>
      </c>
      <c r="W313" s="69"/>
      <c r="X313" s="70">
        <f t="shared" si="80"/>
        <v>53695</v>
      </c>
      <c r="Y313" s="70">
        <f t="shared" si="81"/>
        <v>53725</v>
      </c>
      <c r="Z313" s="71" t="str">
        <f t="shared" si="82"/>
        <v>03.01.2047</v>
      </c>
      <c r="AA313" s="71" t="str">
        <f t="shared" si="83"/>
        <v>02.02.2047</v>
      </c>
      <c r="AB313" s="71"/>
      <c r="AC313" s="71"/>
      <c r="AD313" s="71"/>
      <c r="AE313" s="71"/>
      <c r="AF313" s="71"/>
      <c r="AG313" s="71"/>
      <c r="AH313" s="71"/>
    </row>
    <row r="314" spans="1:34" s="64" customFormat="1" x14ac:dyDescent="0.2">
      <c r="A314" s="7" t="str">
        <f t="shared" si="77"/>
        <v>03.02.2047 - 02.03.2047</v>
      </c>
      <c r="B314" s="72">
        <f t="shared" si="74"/>
        <v>302</v>
      </c>
      <c r="C314" s="73">
        <f t="shared" si="84"/>
        <v>1112118.6531524009</v>
      </c>
      <c r="D314" s="73">
        <f t="shared" si="75"/>
        <v>5375.2401569032709</v>
      </c>
      <c r="E314" s="73">
        <f t="shared" si="87"/>
        <v>16334.62225179081</v>
      </c>
      <c r="F314" s="143">
        <f t="shared" si="85"/>
        <v>21709.86240869408</v>
      </c>
      <c r="G314" s="154"/>
      <c r="H314" s="154"/>
      <c r="I314" s="73">
        <f t="shared" si="78"/>
        <v>21709.86240869408</v>
      </c>
      <c r="J314" s="76"/>
      <c r="K314" s="4"/>
      <c r="L314" s="5"/>
      <c r="M314" s="6"/>
      <c r="N314" s="63"/>
      <c r="O314" s="8"/>
      <c r="P314" s="64">
        <f t="shared" si="76"/>
        <v>0</v>
      </c>
      <c r="Q314" s="64">
        <f t="shared" si="79"/>
        <v>2</v>
      </c>
      <c r="R314" s="65">
        <f t="shared" si="86"/>
        <v>59</v>
      </c>
      <c r="S314" s="77">
        <f t="shared" si="88"/>
        <v>4.8333333333333336E-3</v>
      </c>
      <c r="T314" s="67"/>
      <c r="U314" s="68">
        <f t="shared" si="89"/>
        <v>3700000</v>
      </c>
      <c r="V314" s="69">
        <f t="shared" si="90"/>
        <v>360</v>
      </c>
      <c r="W314" s="69"/>
      <c r="X314" s="70">
        <f t="shared" si="80"/>
        <v>53726</v>
      </c>
      <c r="Y314" s="70">
        <f t="shared" si="81"/>
        <v>53753</v>
      </c>
      <c r="Z314" s="71" t="str">
        <f t="shared" si="82"/>
        <v>03.02.2047</v>
      </c>
      <c r="AA314" s="71" t="str">
        <f t="shared" si="83"/>
        <v>02.03.2047</v>
      </c>
      <c r="AB314" s="71"/>
      <c r="AC314" s="71"/>
      <c r="AD314" s="71"/>
      <c r="AE314" s="71"/>
      <c r="AF314" s="71"/>
      <c r="AG314" s="71"/>
      <c r="AH314" s="71"/>
    </row>
    <row r="315" spans="1:34" s="64" customFormat="1" x14ac:dyDescent="0.2">
      <c r="A315" s="7" t="str">
        <f t="shared" si="77"/>
        <v>03.03.2047 - 02.04.2047</v>
      </c>
      <c r="B315" s="72">
        <f t="shared" si="74"/>
        <v>303</v>
      </c>
      <c r="C315" s="73">
        <f t="shared" si="84"/>
        <v>1095784.0309006101</v>
      </c>
      <c r="D315" s="73">
        <f t="shared" si="75"/>
        <v>5296.289482686283</v>
      </c>
      <c r="E315" s="73">
        <f t="shared" si="87"/>
        <v>16413.572926007797</v>
      </c>
      <c r="F315" s="143">
        <f t="shared" si="85"/>
        <v>21709.86240869408</v>
      </c>
      <c r="G315" s="154"/>
      <c r="H315" s="154"/>
      <c r="I315" s="73">
        <f t="shared" si="78"/>
        <v>21709.86240869408</v>
      </c>
      <c r="J315" s="76"/>
      <c r="K315" s="4"/>
      <c r="L315" s="5"/>
      <c r="M315" s="6"/>
      <c r="N315" s="63"/>
      <c r="O315" s="8"/>
      <c r="P315" s="64">
        <f t="shared" si="76"/>
        <v>0</v>
      </c>
      <c r="Q315" s="64">
        <f t="shared" si="79"/>
        <v>2</v>
      </c>
      <c r="R315" s="65">
        <f t="shared" si="86"/>
        <v>58</v>
      </c>
      <c r="S315" s="77">
        <f t="shared" si="88"/>
        <v>4.8333333333333336E-3</v>
      </c>
      <c r="T315" s="67"/>
      <c r="U315" s="68">
        <f t="shared" si="89"/>
        <v>3700000</v>
      </c>
      <c r="V315" s="69">
        <f t="shared" si="90"/>
        <v>360</v>
      </c>
      <c r="W315" s="69"/>
      <c r="X315" s="70">
        <f t="shared" si="80"/>
        <v>53754</v>
      </c>
      <c r="Y315" s="70">
        <f t="shared" si="81"/>
        <v>53784</v>
      </c>
      <c r="Z315" s="71" t="str">
        <f t="shared" si="82"/>
        <v>03.03.2047</v>
      </c>
      <c r="AA315" s="71" t="str">
        <f t="shared" si="83"/>
        <v>02.04.2047</v>
      </c>
      <c r="AB315" s="71"/>
      <c r="AC315" s="71"/>
      <c r="AD315" s="71"/>
      <c r="AE315" s="71"/>
      <c r="AF315" s="71"/>
      <c r="AG315" s="71"/>
      <c r="AH315" s="71"/>
    </row>
    <row r="316" spans="1:34" s="64" customFormat="1" x14ac:dyDescent="0.2">
      <c r="A316" s="7" t="str">
        <f t="shared" si="77"/>
        <v>03.04.2047 - 02.05.2047</v>
      </c>
      <c r="B316" s="72">
        <f t="shared" si="74"/>
        <v>304</v>
      </c>
      <c r="C316" s="73">
        <f t="shared" si="84"/>
        <v>1079370.4579746022</v>
      </c>
      <c r="D316" s="73">
        <f t="shared" si="75"/>
        <v>5216.9572135439112</v>
      </c>
      <c r="E316" s="73">
        <f t="shared" si="87"/>
        <v>16492.905195150168</v>
      </c>
      <c r="F316" s="143">
        <f t="shared" si="85"/>
        <v>21709.86240869408</v>
      </c>
      <c r="G316" s="154"/>
      <c r="H316" s="154"/>
      <c r="I316" s="73">
        <f t="shared" si="78"/>
        <v>21709.86240869408</v>
      </c>
      <c r="J316" s="76"/>
      <c r="K316" s="4"/>
      <c r="L316" s="5"/>
      <c r="M316" s="6"/>
      <c r="N316" s="63"/>
      <c r="O316" s="8"/>
      <c r="P316" s="64">
        <f t="shared" si="76"/>
        <v>0</v>
      </c>
      <c r="Q316" s="64">
        <f t="shared" si="79"/>
        <v>2</v>
      </c>
      <c r="R316" s="65">
        <f t="shared" si="86"/>
        <v>57</v>
      </c>
      <c r="S316" s="77">
        <f t="shared" si="88"/>
        <v>4.8333333333333336E-3</v>
      </c>
      <c r="T316" s="67"/>
      <c r="U316" s="68">
        <f t="shared" si="89"/>
        <v>3700000</v>
      </c>
      <c r="V316" s="69">
        <f t="shared" si="90"/>
        <v>360</v>
      </c>
      <c r="W316" s="69"/>
      <c r="X316" s="70">
        <f t="shared" si="80"/>
        <v>53785</v>
      </c>
      <c r="Y316" s="70">
        <f t="shared" si="81"/>
        <v>53814</v>
      </c>
      <c r="Z316" s="71" t="str">
        <f t="shared" si="82"/>
        <v>03.04.2047</v>
      </c>
      <c r="AA316" s="71" t="str">
        <f t="shared" si="83"/>
        <v>02.05.2047</v>
      </c>
      <c r="AB316" s="71"/>
      <c r="AC316" s="71"/>
      <c r="AD316" s="71"/>
      <c r="AE316" s="71"/>
      <c r="AF316" s="71"/>
      <c r="AG316" s="71"/>
      <c r="AH316" s="71"/>
    </row>
    <row r="317" spans="1:34" s="64" customFormat="1" x14ac:dyDescent="0.2">
      <c r="A317" s="7" t="str">
        <f t="shared" si="77"/>
        <v>03.05.2047 - 02.06.2047</v>
      </c>
      <c r="B317" s="72">
        <f t="shared" si="74"/>
        <v>305</v>
      </c>
      <c r="C317" s="73">
        <f t="shared" si="84"/>
        <v>1062877.5527794522</v>
      </c>
      <c r="D317" s="73">
        <f t="shared" si="75"/>
        <v>5137.2415051006856</v>
      </c>
      <c r="E317" s="73">
        <f t="shared" si="87"/>
        <v>16572.620903593393</v>
      </c>
      <c r="F317" s="143">
        <f t="shared" si="85"/>
        <v>21709.86240869408</v>
      </c>
      <c r="G317" s="154"/>
      <c r="H317" s="154"/>
      <c r="I317" s="73">
        <f t="shared" si="78"/>
        <v>21709.86240869408</v>
      </c>
      <c r="J317" s="76"/>
      <c r="K317" s="4"/>
      <c r="L317" s="5"/>
      <c r="M317" s="6"/>
      <c r="N317" s="63"/>
      <c r="O317" s="8"/>
      <c r="P317" s="64">
        <f t="shared" si="76"/>
        <v>0</v>
      </c>
      <c r="Q317" s="64">
        <f t="shared" si="79"/>
        <v>2</v>
      </c>
      <c r="R317" s="65">
        <f t="shared" si="86"/>
        <v>56</v>
      </c>
      <c r="S317" s="77">
        <f t="shared" si="88"/>
        <v>4.8333333333333336E-3</v>
      </c>
      <c r="T317" s="67"/>
      <c r="U317" s="68">
        <f t="shared" si="89"/>
        <v>3700000</v>
      </c>
      <c r="V317" s="69">
        <f t="shared" si="90"/>
        <v>360</v>
      </c>
      <c r="W317" s="69"/>
      <c r="X317" s="70">
        <f t="shared" si="80"/>
        <v>53815</v>
      </c>
      <c r="Y317" s="70">
        <f t="shared" si="81"/>
        <v>53845</v>
      </c>
      <c r="Z317" s="71" t="str">
        <f t="shared" si="82"/>
        <v>03.05.2047</v>
      </c>
      <c r="AA317" s="71" t="str">
        <f t="shared" si="83"/>
        <v>02.06.2047</v>
      </c>
      <c r="AB317" s="71"/>
      <c r="AC317" s="71"/>
      <c r="AD317" s="71"/>
      <c r="AE317" s="71"/>
      <c r="AF317" s="71"/>
      <c r="AG317" s="71"/>
      <c r="AH317" s="71"/>
    </row>
    <row r="318" spans="1:34" s="64" customFormat="1" x14ac:dyDescent="0.2">
      <c r="A318" s="7" t="str">
        <f t="shared" si="77"/>
        <v>03.06.2047 - 02.07.2047</v>
      </c>
      <c r="B318" s="72">
        <f t="shared" si="74"/>
        <v>306</v>
      </c>
      <c r="C318" s="73">
        <f t="shared" si="84"/>
        <v>1046304.9318758588</v>
      </c>
      <c r="D318" s="73">
        <f t="shared" si="75"/>
        <v>5057.1405040666514</v>
      </c>
      <c r="E318" s="73">
        <f t="shared" si="87"/>
        <v>16652.721904627429</v>
      </c>
      <c r="F318" s="143">
        <f t="shared" si="85"/>
        <v>21709.86240869408</v>
      </c>
      <c r="G318" s="154"/>
      <c r="H318" s="154"/>
      <c r="I318" s="73">
        <f t="shared" si="78"/>
        <v>21709.86240869408</v>
      </c>
      <c r="J318" s="76"/>
      <c r="K318" s="4"/>
      <c r="L318" s="5"/>
      <c r="M318" s="6"/>
      <c r="N318" s="63"/>
      <c r="O318" s="8"/>
      <c r="P318" s="64">
        <f t="shared" si="76"/>
        <v>0</v>
      </c>
      <c r="Q318" s="64">
        <f t="shared" si="79"/>
        <v>2</v>
      </c>
      <c r="R318" s="65">
        <f t="shared" si="86"/>
        <v>55</v>
      </c>
      <c r="S318" s="77">
        <f t="shared" si="88"/>
        <v>4.8333333333333336E-3</v>
      </c>
      <c r="T318" s="67"/>
      <c r="U318" s="68">
        <f t="shared" si="89"/>
        <v>3700000</v>
      </c>
      <c r="V318" s="69">
        <f t="shared" si="90"/>
        <v>360</v>
      </c>
      <c r="W318" s="69"/>
      <c r="X318" s="70">
        <f t="shared" si="80"/>
        <v>53846</v>
      </c>
      <c r="Y318" s="70">
        <f t="shared" si="81"/>
        <v>53875</v>
      </c>
      <c r="Z318" s="71" t="str">
        <f t="shared" si="82"/>
        <v>03.06.2047</v>
      </c>
      <c r="AA318" s="71" t="str">
        <f t="shared" si="83"/>
        <v>02.07.2047</v>
      </c>
      <c r="AB318" s="71"/>
      <c r="AC318" s="71"/>
      <c r="AD318" s="71"/>
      <c r="AE318" s="71"/>
      <c r="AF318" s="71"/>
      <c r="AG318" s="71"/>
      <c r="AH318" s="71"/>
    </row>
    <row r="319" spans="1:34" s="64" customFormat="1" x14ac:dyDescent="0.2">
      <c r="A319" s="7" t="str">
        <f t="shared" si="77"/>
        <v>03.07.2047 - 02.08.2047</v>
      </c>
      <c r="B319" s="72">
        <f t="shared" si="74"/>
        <v>307</v>
      </c>
      <c r="C319" s="73">
        <f t="shared" si="84"/>
        <v>1029652.2099712314</v>
      </c>
      <c r="D319" s="73">
        <f t="shared" si="75"/>
        <v>4976.652348194285</v>
      </c>
      <c r="E319" s="73">
        <f t="shared" si="87"/>
        <v>16733.210060499794</v>
      </c>
      <c r="F319" s="143">
        <f t="shared" si="85"/>
        <v>21709.86240869408</v>
      </c>
      <c r="G319" s="154"/>
      <c r="H319" s="154"/>
      <c r="I319" s="73">
        <f t="shared" si="78"/>
        <v>21709.86240869408</v>
      </c>
      <c r="J319" s="76"/>
      <c r="K319" s="4"/>
      <c r="L319" s="5"/>
      <c r="M319" s="6"/>
      <c r="N319" s="63"/>
      <c r="O319" s="8"/>
      <c r="P319" s="64">
        <f t="shared" si="76"/>
        <v>0</v>
      </c>
      <c r="Q319" s="64">
        <f t="shared" si="79"/>
        <v>2</v>
      </c>
      <c r="R319" s="65">
        <f t="shared" si="86"/>
        <v>54</v>
      </c>
      <c r="S319" s="77">
        <f t="shared" si="88"/>
        <v>4.8333333333333336E-3</v>
      </c>
      <c r="T319" s="67"/>
      <c r="U319" s="68">
        <f t="shared" si="89"/>
        <v>3700000</v>
      </c>
      <c r="V319" s="69">
        <f t="shared" si="90"/>
        <v>360</v>
      </c>
      <c r="W319" s="69"/>
      <c r="X319" s="70">
        <f t="shared" si="80"/>
        <v>53876</v>
      </c>
      <c r="Y319" s="70">
        <f t="shared" si="81"/>
        <v>53906</v>
      </c>
      <c r="Z319" s="71" t="str">
        <f t="shared" si="82"/>
        <v>03.07.2047</v>
      </c>
      <c r="AA319" s="71" t="str">
        <f t="shared" si="83"/>
        <v>02.08.2047</v>
      </c>
      <c r="AB319" s="71"/>
      <c r="AC319" s="71"/>
      <c r="AD319" s="71"/>
      <c r="AE319" s="71"/>
      <c r="AF319" s="71"/>
      <c r="AG319" s="71"/>
      <c r="AH319" s="71"/>
    </row>
    <row r="320" spans="1:34" s="64" customFormat="1" x14ac:dyDescent="0.2">
      <c r="A320" s="7" t="str">
        <f t="shared" si="77"/>
        <v>03.08.2047 - 02.09.2047</v>
      </c>
      <c r="B320" s="72">
        <f t="shared" si="74"/>
        <v>308</v>
      </c>
      <c r="C320" s="73">
        <f t="shared" si="84"/>
        <v>1012918.9999107316</v>
      </c>
      <c r="D320" s="73">
        <f t="shared" si="75"/>
        <v>4895.775166235203</v>
      </c>
      <c r="E320" s="73">
        <f t="shared" si="87"/>
        <v>16814.087242458878</v>
      </c>
      <c r="F320" s="143">
        <f t="shared" si="85"/>
        <v>21709.86240869408</v>
      </c>
      <c r="G320" s="154"/>
      <c r="H320" s="154"/>
      <c r="I320" s="73">
        <f t="shared" si="78"/>
        <v>21709.86240869408</v>
      </c>
      <c r="J320" s="76"/>
      <c r="K320" s="4"/>
      <c r="L320" s="5"/>
      <c r="M320" s="6"/>
      <c r="N320" s="63"/>
      <c r="O320" s="8"/>
      <c r="P320" s="64">
        <f t="shared" si="76"/>
        <v>0</v>
      </c>
      <c r="Q320" s="64">
        <f t="shared" si="79"/>
        <v>2</v>
      </c>
      <c r="R320" s="65">
        <f t="shared" si="86"/>
        <v>53</v>
      </c>
      <c r="S320" s="77">
        <f t="shared" si="88"/>
        <v>4.8333333333333336E-3</v>
      </c>
      <c r="T320" s="67"/>
      <c r="U320" s="68">
        <f t="shared" si="89"/>
        <v>3700000</v>
      </c>
      <c r="V320" s="69">
        <f t="shared" si="90"/>
        <v>360</v>
      </c>
      <c r="W320" s="69"/>
      <c r="X320" s="70">
        <f t="shared" si="80"/>
        <v>53907</v>
      </c>
      <c r="Y320" s="70">
        <f t="shared" si="81"/>
        <v>53937</v>
      </c>
      <c r="Z320" s="71" t="str">
        <f t="shared" si="82"/>
        <v>03.08.2047</v>
      </c>
      <c r="AA320" s="71" t="str">
        <f t="shared" si="83"/>
        <v>02.09.2047</v>
      </c>
      <c r="AB320" s="71"/>
      <c r="AC320" s="71"/>
      <c r="AD320" s="71"/>
      <c r="AE320" s="71"/>
      <c r="AF320" s="71"/>
      <c r="AG320" s="71"/>
      <c r="AH320" s="71"/>
    </row>
    <row r="321" spans="1:34" s="64" customFormat="1" x14ac:dyDescent="0.2">
      <c r="A321" s="7" t="str">
        <f t="shared" si="77"/>
        <v>03.09.2047 - 02.10.2047</v>
      </c>
      <c r="B321" s="72">
        <f t="shared" si="74"/>
        <v>309</v>
      </c>
      <c r="C321" s="73">
        <f t="shared" si="84"/>
        <v>996104.91266827274</v>
      </c>
      <c r="D321" s="73">
        <f t="shared" si="75"/>
        <v>4814.5070778966519</v>
      </c>
      <c r="E321" s="73">
        <f t="shared" si="87"/>
        <v>16895.355330797429</v>
      </c>
      <c r="F321" s="143">
        <f t="shared" si="85"/>
        <v>21709.86240869408</v>
      </c>
      <c r="G321" s="154"/>
      <c r="H321" s="154"/>
      <c r="I321" s="73">
        <f t="shared" si="78"/>
        <v>21709.86240869408</v>
      </c>
      <c r="J321" s="76"/>
      <c r="K321" s="4"/>
      <c r="L321" s="5"/>
      <c r="M321" s="6"/>
      <c r="N321" s="63"/>
      <c r="O321" s="8"/>
      <c r="P321" s="64">
        <f t="shared" si="76"/>
        <v>0</v>
      </c>
      <c r="Q321" s="64">
        <f t="shared" si="79"/>
        <v>2</v>
      </c>
      <c r="R321" s="65">
        <f t="shared" si="86"/>
        <v>52</v>
      </c>
      <c r="S321" s="77">
        <f t="shared" si="88"/>
        <v>4.8333333333333336E-3</v>
      </c>
      <c r="T321" s="67"/>
      <c r="U321" s="68">
        <f t="shared" si="89"/>
        <v>3700000</v>
      </c>
      <c r="V321" s="69">
        <f t="shared" si="90"/>
        <v>360</v>
      </c>
      <c r="W321" s="69"/>
      <c r="X321" s="70">
        <f t="shared" si="80"/>
        <v>53938</v>
      </c>
      <c r="Y321" s="70">
        <f t="shared" si="81"/>
        <v>53967</v>
      </c>
      <c r="Z321" s="71" t="str">
        <f t="shared" si="82"/>
        <v>03.09.2047</v>
      </c>
      <c r="AA321" s="71" t="str">
        <f t="shared" si="83"/>
        <v>02.10.2047</v>
      </c>
      <c r="AB321" s="71"/>
      <c r="AC321" s="71"/>
      <c r="AD321" s="71"/>
      <c r="AE321" s="71"/>
      <c r="AF321" s="71"/>
      <c r="AG321" s="71"/>
      <c r="AH321" s="71"/>
    </row>
    <row r="322" spans="1:34" s="64" customFormat="1" x14ac:dyDescent="0.2">
      <c r="A322" s="7" t="str">
        <f t="shared" si="77"/>
        <v>03.10.2047 - 02.11.2047</v>
      </c>
      <c r="B322" s="72">
        <f t="shared" si="74"/>
        <v>310</v>
      </c>
      <c r="C322" s="73">
        <f t="shared" si="84"/>
        <v>979209.55733747536</v>
      </c>
      <c r="D322" s="73">
        <f t="shared" si="75"/>
        <v>4732.8461937977982</v>
      </c>
      <c r="E322" s="73">
        <f t="shared" si="87"/>
        <v>16977.016214896281</v>
      </c>
      <c r="F322" s="143">
        <f t="shared" si="85"/>
        <v>21709.86240869408</v>
      </c>
      <c r="G322" s="154"/>
      <c r="H322" s="154"/>
      <c r="I322" s="73">
        <f t="shared" si="78"/>
        <v>21709.86240869408</v>
      </c>
      <c r="J322" s="76"/>
      <c r="K322" s="4"/>
      <c r="L322" s="5"/>
      <c r="M322" s="6"/>
      <c r="N322" s="63"/>
      <c r="O322" s="8"/>
      <c r="P322" s="64">
        <f t="shared" si="76"/>
        <v>0</v>
      </c>
      <c r="Q322" s="64">
        <f t="shared" si="79"/>
        <v>2</v>
      </c>
      <c r="R322" s="65">
        <f t="shared" si="86"/>
        <v>51</v>
      </c>
      <c r="S322" s="77">
        <f t="shared" si="88"/>
        <v>4.8333333333333336E-3</v>
      </c>
      <c r="T322" s="67"/>
      <c r="U322" s="68">
        <f t="shared" si="89"/>
        <v>3700000</v>
      </c>
      <c r="V322" s="69">
        <f t="shared" si="90"/>
        <v>360</v>
      </c>
      <c r="W322" s="69"/>
      <c r="X322" s="70">
        <f t="shared" si="80"/>
        <v>53968</v>
      </c>
      <c r="Y322" s="70">
        <f t="shared" si="81"/>
        <v>53998</v>
      </c>
      <c r="Z322" s="71" t="str">
        <f t="shared" si="82"/>
        <v>03.10.2047</v>
      </c>
      <c r="AA322" s="71" t="str">
        <f t="shared" si="83"/>
        <v>02.11.2047</v>
      </c>
      <c r="AB322" s="71"/>
      <c r="AC322" s="71"/>
      <c r="AD322" s="71"/>
      <c r="AE322" s="71"/>
      <c r="AF322" s="71"/>
      <c r="AG322" s="71"/>
      <c r="AH322" s="71"/>
    </row>
    <row r="323" spans="1:34" s="64" customFormat="1" x14ac:dyDescent="0.2">
      <c r="A323" s="7" t="str">
        <f t="shared" si="77"/>
        <v>03.11.2047 - 02.12.2047</v>
      </c>
      <c r="B323" s="72">
        <f t="shared" si="74"/>
        <v>311</v>
      </c>
      <c r="C323" s="73">
        <f t="shared" si="84"/>
        <v>962232.54112257913</v>
      </c>
      <c r="D323" s="73">
        <f t="shared" si="75"/>
        <v>4650.7906154257989</v>
      </c>
      <c r="E323" s="73">
        <f t="shared" si="87"/>
        <v>17059.071793268282</v>
      </c>
      <c r="F323" s="143">
        <f t="shared" si="85"/>
        <v>21709.86240869408</v>
      </c>
      <c r="G323" s="154"/>
      <c r="H323" s="154"/>
      <c r="I323" s="73">
        <f t="shared" si="78"/>
        <v>21709.86240869408</v>
      </c>
      <c r="J323" s="76"/>
      <c r="K323" s="4"/>
      <c r="L323" s="5"/>
      <c r="M323" s="6"/>
      <c r="N323" s="63"/>
      <c r="O323" s="8"/>
      <c r="P323" s="64">
        <f t="shared" si="76"/>
        <v>0</v>
      </c>
      <c r="Q323" s="64">
        <f t="shared" si="79"/>
        <v>2</v>
      </c>
      <c r="R323" s="65">
        <f t="shared" si="86"/>
        <v>50</v>
      </c>
      <c r="S323" s="77">
        <f t="shared" si="88"/>
        <v>4.8333333333333336E-3</v>
      </c>
      <c r="T323" s="67"/>
      <c r="U323" s="68">
        <f t="shared" si="89"/>
        <v>3700000</v>
      </c>
      <c r="V323" s="69">
        <f t="shared" si="90"/>
        <v>360</v>
      </c>
      <c r="W323" s="69"/>
      <c r="X323" s="70">
        <f t="shared" si="80"/>
        <v>53999</v>
      </c>
      <c r="Y323" s="70">
        <f t="shared" si="81"/>
        <v>54028</v>
      </c>
      <c r="Z323" s="71" t="str">
        <f t="shared" si="82"/>
        <v>03.11.2047</v>
      </c>
      <c r="AA323" s="71" t="str">
        <f t="shared" si="83"/>
        <v>02.12.2047</v>
      </c>
      <c r="AB323" s="71"/>
      <c r="AC323" s="71"/>
      <c r="AD323" s="71"/>
      <c r="AE323" s="71"/>
      <c r="AF323" s="71"/>
      <c r="AG323" s="71"/>
      <c r="AH323" s="71"/>
    </row>
    <row r="324" spans="1:34" s="64" customFormat="1" x14ac:dyDescent="0.2">
      <c r="A324" s="7" t="str">
        <f t="shared" si="77"/>
        <v>03.12.2047 - 02.01.2048</v>
      </c>
      <c r="B324" s="72">
        <f t="shared" si="74"/>
        <v>312</v>
      </c>
      <c r="C324" s="73">
        <f t="shared" si="84"/>
        <v>945173.46932931081</v>
      </c>
      <c r="D324" s="73">
        <f t="shared" si="75"/>
        <v>4568.3384350916695</v>
      </c>
      <c r="E324" s="73">
        <f t="shared" si="87"/>
        <v>17141.523973602409</v>
      </c>
      <c r="F324" s="143">
        <f t="shared" si="85"/>
        <v>21709.86240869408</v>
      </c>
      <c r="G324" s="154"/>
      <c r="H324" s="154"/>
      <c r="I324" s="73">
        <f t="shared" si="78"/>
        <v>21709.86240869408</v>
      </c>
      <c r="J324" s="76"/>
      <c r="K324" s="4"/>
      <c r="L324" s="5"/>
      <c r="M324" s="6"/>
      <c r="N324" s="63"/>
      <c r="O324" s="8"/>
      <c r="P324" s="64">
        <f t="shared" si="76"/>
        <v>0</v>
      </c>
      <c r="Q324" s="64">
        <f t="shared" si="79"/>
        <v>2</v>
      </c>
      <c r="R324" s="65">
        <f t="shared" si="86"/>
        <v>49</v>
      </c>
      <c r="S324" s="77">
        <f t="shared" si="88"/>
        <v>4.8333333333333336E-3</v>
      </c>
      <c r="T324" s="67"/>
      <c r="U324" s="68">
        <f t="shared" si="89"/>
        <v>3700000</v>
      </c>
      <c r="V324" s="69">
        <f t="shared" si="90"/>
        <v>360</v>
      </c>
      <c r="W324" s="69"/>
      <c r="X324" s="70">
        <f t="shared" si="80"/>
        <v>54029</v>
      </c>
      <c r="Y324" s="70">
        <f t="shared" si="81"/>
        <v>54059</v>
      </c>
      <c r="Z324" s="71" t="str">
        <f t="shared" si="82"/>
        <v>03.12.2047</v>
      </c>
      <c r="AA324" s="71" t="str">
        <f t="shared" si="83"/>
        <v>02.01.2048</v>
      </c>
      <c r="AB324" s="71"/>
      <c r="AC324" s="71"/>
      <c r="AD324" s="71"/>
      <c r="AE324" s="71"/>
      <c r="AF324" s="71"/>
      <c r="AG324" s="71"/>
      <c r="AH324" s="71"/>
    </row>
    <row r="325" spans="1:34" s="64" customFormat="1" x14ac:dyDescent="0.2">
      <c r="A325" s="7" t="str">
        <f t="shared" si="77"/>
        <v>03.01.2048 - 02.02.2048</v>
      </c>
      <c r="B325" s="72">
        <f t="shared" si="74"/>
        <v>313</v>
      </c>
      <c r="C325" s="73">
        <f t="shared" si="84"/>
        <v>928031.94535570836</v>
      </c>
      <c r="D325" s="73">
        <f t="shared" si="75"/>
        <v>4485.4877358859239</v>
      </c>
      <c r="E325" s="73">
        <f t="shared" si="87"/>
        <v>17224.374672808157</v>
      </c>
      <c r="F325" s="143">
        <f t="shared" si="85"/>
        <v>21709.86240869408</v>
      </c>
      <c r="G325" s="154"/>
      <c r="H325" s="154"/>
      <c r="I325" s="73">
        <f t="shared" si="78"/>
        <v>21709.86240869408</v>
      </c>
      <c r="J325" s="76"/>
      <c r="K325" s="4"/>
      <c r="L325" s="5"/>
      <c r="M325" s="6"/>
      <c r="N325" s="63"/>
      <c r="O325" s="8"/>
      <c r="P325" s="64">
        <f t="shared" si="76"/>
        <v>0</v>
      </c>
      <c r="Q325" s="64">
        <f t="shared" si="79"/>
        <v>2</v>
      </c>
      <c r="R325" s="65">
        <f t="shared" si="86"/>
        <v>48</v>
      </c>
      <c r="S325" s="77">
        <f t="shared" si="88"/>
        <v>4.8333333333333336E-3</v>
      </c>
      <c r="T325" s="67"/>
      <c r="U325" s="68">
        <f t="shared" si="89"/>
        <v>3700000</v>
      </c>
      <c r="V325" s="69">
        <f t="shared" si="90"/>
        <v>360</v>
      </c>
      <c r="W325" s="69"/>
      <c r="X325" s="70">
        <f t="shared" si="80"/>
        <v>54060</v>
      </c>
      <c r="Y325" s="70">
        <f t="shared" si="81"/>
        <v>54090</v>
      </c>
      <c r="Z325" s="71" t="str">
        <f t="shared" si="82"/>
        <v>03.01.2048</v>
      </c>
      <c r="AA325" s="71" t="str">
        <f t="shared" si="83"/>
        <v>02.02.2048</v>
      </c>
      <c r="AB325" s="71"/>
      <c r="AC325" s="71"/>
      <c r="AD325" s="71"/>
      <c r="AE325" s="71"/>
      <c r="AF325" s="71"/>
      <c r="AG325" s="71"/>
      <c r="AH325" s="71"/>
    </row>
    <row r="326" spans="1:34" s="64" customFormat="1" x14ac:dyDescent="0.2">
      <c r="A326" s="7" t="str">
        <f t="shared" si="77"/>
        <v>03.02.2048 - 02.03.2048</v>
      </c>
      <c r="B326" s="72">
        <f t="shared" si="74"/>
        <v>314</v>
      </c>
      <c r="C326" s="73">
        <f t="shared" si="84"/>
        <v>910807.57068290026</v>
      </c>
      <c r="D326" s="73">
        <f t="shared" si="75"/>
        <v>4402.2365916340177</v>
      </c>
      <c r="E326" s="73">
        <f t="shared" si="87"/>
        <v>17307.625817060063</v>
      </c>
      <c r="F326" s="143">
        <f t="shared" si="85"/>
        <v>21709.86240869408</v>
      </c>
      <c r="G326" s="154"/>
      <c r="H326" s="154"/>
      <c r="I326" s="73">
        <f t="shared" si="78"/>
        <v>21709.86240869408</v>
      </c>
      <c r="J326" s="76"/>
      <c r="K326" s="4"/>
      <c r="L326" s="5"/>
      <c r="M326" s="6"/>
      <c r="N326" s="63"/>
      <c r="O326" s="8"/>
      <c r="P326" s="64">
        <f t="shared" si="76"/>
        <v>0</v>
      </c>
      <c r="Q326" s="64">
        <f t="shared" si="79"/>
        <v>2</v>
      </c>
      <c r="R326" s="65">
        <f t="shared" si="86"/>
        <v>47</v>
      </c>
      <c r="S326" s="77">
        <f t="shared" si="88"/>
        <v>4.8333333333333336E-3</v>
      </c>
      <c r="T326" s="67"/>
      <c r="U326" s="68">
        <f t="shared" si="89"/>
        <v>3700000</v>
      </c>
      <c r="V326" s="69">
        <f t="shared" si="90"/>
        <v>360</v>
      </c>
      <c r="W326" s="69"/>
      <c r="X326" s="70">
        <f t="shared" si="80"/>
        <v>54091</v>
      </c>
      <c r="Y326" s="70">
        <f t="shared" si="81"/>
        <v>54119</v>
      </c>
      <c r="Z326" s="71" t="str">
        <f t="shared" si="82"/>
        <v>03.02.2048</v>
      </c>
      <c r="AA326" s="71" t="str">
        <f t="shared" si="83"/>
        <v>02.03.2048</v>
      </c>
      <c r="AB326" s="71"/>
      <c r="AC326" s="71"/>
      <c r="AD326" s="71"/>
      <c r="AE326" s="71"/>
      <c r="AF326" s="71"/>
      <c r="AG326" s="71"/>
      <c r="AH326" s="71"/>
    </row>
    <row r="327" spans="1:34" s="64" customFormat="1" x14ac:dyDescent="0.2">
      <c r="A327" s="7" t="str">
        <f t="shared" si="77"/>
        <v>03.03.2048 - 02.04.2048</v>
      </c>
      <c r="B327" s="72">
        <f t="shared" ref="B327:B372" si="91">B326+1</f>
        <v>315</v>
      </c>
      <c r="C327" s="73">
        <f t="shared" si="84"/>
        <v>893499.94486584025</v>
      </c>
      <c r="D327" s="73">
        <f t="shared" si="75"/>
        <v>4318.5830668515619</v>
      </c>
      <c r="E327" s="73">
        <f t="shared" si="87"/>
        <v>17391.279341842517</v>
      </c>
      <c r="F327" s="143">
        <f t="shared" si="85"/>
        <v>21709.86240869408</v>
      </c>
      <c r="G327" s="154"/>
      <c r="H327" s="154"/>
      <c r="I327" s="73">
        <f t="shared" si="78"/>
        <v>21709.86240869408</v>
      </c>
      <c r="J327" s="76"/>
      <c r="K327" s="4"/>
      <c r="L327" s="5"/>
      <c r="M327" s="6"/>
      <c r="N327" s="63"/>
      <c r="O327" s="8"/>
      <c r="P327" s="64">
        <f t="shared" si="76"/>
        <v>0</v>
      </c>
      <c r="Q327" s="64">
        <f t="shared" si="79"/>
        <v>2</v>
      </c>
      <c r="R327" s="65">
        <f t="shared" si="86"/>
        <v>46</v>
      </c>
      <c r="S327" s="77">
        <f t="shared" si="88"/>
        <v>4.8333333333333336E-3</v>
      </c>
      <c r="T327" s="67"/>
      <c r="U327" s="68">
        <f t="shared" si="89"/>
        <v>3700000</v>
      </c>
      <c r="V327" s="69">
        <f t="shared" si="90"/>
        <v>360</v>
      </c>
      <c r="W327" s="69"/>
      <c r="X327" s="70">
        <f t="shared" si="80"/>
        <v>54120</v>
      </c>
      <c r="Y327" s="70">
        <f t="shared" si="81"/>
        <v>54150</v>
      </c>
      <c r="Z327" s="71" t="str">
        <f t="shared" si="82"/>
        <v>03.03.2048</v>
      </c>
      <c r="AA327" s="71" t="str">
        <f t="shared" si="83"/>
        <v>02.04.2048</v>
      </c>
      <c r="AB327" s="71"/>
      <c r="AC327" s="71"/>
      <c r="AD327" s="71"/>
      <c r="AE327" s="71"/>
      <c r="AF327" s="71"/>
      <c r="AG327" s="71"/>
      <c r="AH327" s="71"/>
    </row>
    <row r="328" spans="1:34" s="64" customFormat="1" x14ac:dyDescent="0.2">
      <c r="A328" s="7" t="str">
        <f t="shared" si="77"/>
        <v>03.04.2048 - 02.05.2048</v>
      </c>
      <c r="B328" s="72">
        <f t="shared" si="91"/>
        <v>316</v>
      </c>
      <c r="C328" s="73">
        <f t="shared" si="84"/>
        <v>876108.66552399774</v>
      </c>
      <c r="D328" s="73">
        <f t="shared" si="75"/>
        <v>4234.5252166993223</v>
      </c>
      <c r="E328" s="73">
        <f t="shared" si="87"/>
        <v>17475.337191994757</v>
      </c>
      <c r="F328" s="143">
        <f t="shared" si="85"/>
        <v>21709.86240869408</v>
      </c>
      <c r="G328" s="154"/>
      <c r="H328" s="154"/>
      <c r="I328" s="73">
        <f t="shared" si="78"/>
        <v>21709.86240869408</v>
      </c>
      <c r="J328" s="76"/>
      <c r="K328" s="4"/>
      <c r="L328" s="5"/>
      <c r="M328" s="6"/>
      <c r="N328" s="63"/>
      <c r="O328" s="8"/>
      <c r="P328" s="64">
        <f t="shared" si="76"/>
        <v>0</v>
      </c>
      <c r="Q328" s="64">
        <f t="shared" si="79"/>
        <v>2</v>
      </c>
      <c r="R328" s="65">
        <f t="shared" si="86"/>
        <v>45</v>
      </c>
      <c r="S328" s="77">
        <f t="shared" si="88"/>
        <v>4.8333333333333336E-3</v>
      </c>
      <c r="T328" s="67"/>
      <c r="U328" s="68">
        <f t="shared" si="89"/>
        <v>3700000</v>
      </c>
      <c r="V328" s="69">
        <f t="shared" si="90"/>
        <v>360</v>
      </c>
      <c r="W328" s="69"/>
      <c r="X328" s="70">
        <f t="shared" si="80"/>
        <v>54151</v>
      </c>
      <c r="Y328" s="70">
        <f t="shared" si="81"/>
        <v>54180</v>
      </c>
      <c r="Z328" s="71" t="str">
        <f t="shared" si="82"/>
        <v>03.04.2048</v>
      </c>
      <c r="AA328" s="71" t="str">
        <f t="shared" si="83"/>
        <v>02.05.2048</v>
      </c>
      <c r="AB328" s="71"/>
      <c r="AC328" s="71"/>
      <c r="AD328" s="71"/>
      <c r="AE328" s="71"/>
      <c r="AF328" s="71"/>
      <c r="AG328" s="71"/>
      <c r="AH328" s="71"/>
    </row>
    <row r="329" spans="1:34" s="64" customFormat="1" x14ac:dyDescent="0.2">
      <c r="A329" s="7" t="str">
        <f t="shared" si="77"/>
        <v>03.05.2048 - 02.06.2048</v>
      </c>
      <c r="B329" s="72">
        <f t="shared" si="91"/>
        <v>317</v>
      </c>
      <c r="C329" s="73">
        <f t="shared" si="84"/>
        <v>858633.32833200297</v>
      </c>
      <c r="D329" s="73">
        <f t="shared" si="75"/>
        <v>4150.0610869380143</v>
      </c>
      <c r="E329" s="73">
        <f t="shared" si="87"/>
        <v>17559.801321756066</v>
      </c>
      <c r="F329" s="143">
        <f t="shared" si="85"/>
        <v>21709.86240869408</v>
      </c>
      <c r="G329" s="154"/>
      <c r="H329" s="154"/>
      <c r="I329" s="73">
        <f t="shared" si="78"/>
        <v>21709.86240869408</v>
      </c>
      <c r="J329" s="76"/>
      <c r="K329" s="4"/>
      <c r="L329" s="5"/>
      <c r="M329" s="6"/>
      <c r="N329" s="63"/>
      <c r="O329" s="8"/>
      <c r="P329" s="64">
        <f t="shared" si="76"/>
        <v>0</v>
      </c>
      <c r="Q329" s="64">
        <f t="shared" si="79"/>
        <v>2</v>
      </c>
      <c r="R329" s="65">
        <f t="shared" si="86"/>
        <v>44</v>
      </c>
      <c r="S329" s="77">
        <f t="shared" si="88"/>
        <v>4.8333333333333336E-3</v>
      </c>
      <c r="T329" s="67"/>
      <c r="U329" s="68">
        <f t="shared" si="89"/>
        <v>3700000</v>
      </c>
      <c r="V329" s="69">
        <f t="shared" si="90"/>
        <v>360</v>
      </c>
      <c r="W329" s="69"/>
      <c r="X329" s="70">
        <f t="shared" si="80"/>
        <v>54181</v>
      </c>
      <c r="Y329" s="70">
        <f t="shared" si="81"/>
        <v>54211</v>
      </c>
      <c r="Z329" s="71" t="str">
        <f t="shared" si="82"/>
        <v>03.05.2048</v>
      </c>
      <c r="AA329" s="71" t="str">
        <f t="shared" si="83"/>
        <v>02.06.2048</v>
      </c>
      <c r="AB329" s="71"/>
      <c r="AC329" s="71"/>
      <c r="AD329" s="71"/>
      <c r="AE329" s="71"/>
      <c r="AF329" s="71"/>
      <c r="AG329" s="71"/>
      <c r="AH329" s="71"/>
    </row>
    <row r="330" spans="1:34" s="64" customFormat="1" x14ac:dyDescent="0.2">
      <c r="A330" s="7" t="str">
        <f t="shared" si="77"/>
        <v>03.06.2048 - 02.07.2048</v>
      </c>
      <c r="B330" s="72">
        <f t="shared" si="91"/>
        <v>318</v>
      </c>
      <c r="C330" s="73">
        <f t="shared" si="84"/>
        <v>841073.52701024688</v>
      </c>
      <c r="D330" s="73">
        <f t="shared" si="75"/>
        <v>4065.1887138828602</v>
      </c>
      <c r="E330" s="73">
        <f t="shared" si="87"/>
        <v>17644.673694811219</v>
      </c>
      <c r="F330" s="143">
        <f t="shared" si="85"/>
        <v>21709.86240869408</v>
      </c>
      <c r="G330" s="154"/>
      <c r="H330" s="154"/>
      <c r="I330" s="73">
        <f t="shared" si="78"/>
        <v>21709.86240869408</v>
      </c>
      <c r="J330" s="76"/>
      <c r="K330" s="4"/>
      <c r="L330" s="5"/>
      <c r="M330" s="6"/>
      <c r="N330" s="63"/>
      <c r="O330" s="8"/>
      <c r="P330" s="64">
        <f t="shared" si="76"/>
        <v>0</v>
      </c>
      <c r="Q330" s="64">
        <f t="shared" si="79"/>
        <v>2</v>
      </c>
      <c r="R330" s="65">
        <f t="shared" si="86"/>
        <v>43</v>
      </c>
      <c r="S330" s="77">
        <f t="shared" si="88"/>
        <v>4.8333333333333336E-3</v>
      </c>
      <c r="T330" s="67"/>
      <c r="U330" s="68">
        <f t="shared" si="89"/>
        <v>3700000</v>
      </c>
      <c r="V330" s="69">
        <f t="shared" si="90"/>
        <v>360</v>
      </c>
      <c r="W330" s="69"/>
      <c r="X330" s="70">
        <f t="shared" si="80"/>
        <v>54212</v>
      </c>
      <c r="Y330" s="70">
        <f t="shared" si="81"/>
        <v>54241</v>
      </c>
      <c r="Z330" s="71" t="str">
        <f t="shared" si="82"/>
        <v>03.06.2048</v>
      </c>
      <c r="AA330" s="71" t="str">
        <f t="shared" si="83"/>
        <v>02.07.2048</v>
      </c>
      <c r="AB330" s="71"/>
      <c r="AC330" s="71"/>
      <c r="AD330" s="71"/>
      <c r="AE330" s="71"/>
      <c r="AF330" s="71"/>
      <c r="AG330" s="71"/>
      <c r="AH330" s="71"/>
    </row>
    <row r="331" spans="1:34" s="64" customFormat="1" x14ac:dyDescent="0.2">
      <c r="A331" s="7" t="str">
        <f t="shared" si="77"/>
        <v>03.07.2048 - 02.08.2048</v>
      </c>
      <c r="B331" s="72">
        <f t="shared" si="91"/>
        <v>319</v>
      </c>
      <c r="C331" s="73">
        <f t="shared" si="84"/>
        <v>823428.8533154357</v>
      </c>
      <c r="D331" s="73">
        <f t="shared" si="75"/>
        <v>3979.9061243579395</v>
      </c>
      <c r="E331" s="73">
        <f t="shared" si="87"/>
        <v>17729.956284336142</v>
      </c>
      <c r="F331" s="143">
        <f t="shared" si="85"/>
        <v>21709.86240869408</v>
      </c>
      <c r="G331" s="154"/>
      <c r="H331" s="154"/>
      <c r="I331" s="73">
        <f t="shared" si="78"/>
        <v>21709.86240869408</v>
      </c>
      <c r="J331" s="76"/>
      <c r="K331" s="4"/>
      <c r="L331" s="5"/>
      <c r="M331" s="6"/>
      <c r="N331" s="63"/>
      <c r="O331" s="8"/>
      <c r="P331" s="64">
        <f t="shared" si="76"/>
        <v>0</v>
      </c>
      <c r="Q331" s="64">
        <f t="shared" si="79"/>
        <v>2</v>
      </c>
      <c r="R331" s="65">
        <f t="shared" si="86"/>
        <v>42</v>
      </c>
      <c r="S331" s="77">
        <f t="shared" si="88"/>
        <v>4.8333333333333336E-3</v>
      </c>
      <c r="T331" s="67"/>
      <c r="U331" s="68">
        <f t="shared" si="89"/>
        <v>3700000</v>
      </c>
      <c r="V331" s="69">
        <f t="shared" si="90"/>
        <v>360</v>
      </c>
      <c r="W331" s="69"/>
      <c r="X331" s="70">
        <f t="shared" si="80"/>
        <v>54242</v>
      </c>
      <c r="Y331" s="70">
        <f t="shared" si="81"/>
        <v>54272</v>
      </c>
      <c r="Z331" s="71" t="str">
        <f t="shared" si="82"/>
        <v>03.07.2048</v>
      </c>
      <c r="AA331" s="71" t="str">
        <f t="shared" si="83"/>
        <v>02.08.2048</v>
      </c>
      <c r="AB331" s="71"/>
      <c r="AC331" s="71"/>
      <c r="AD331" s="71"/>
      <c r="AE331" s="71"/>
      <c r="AF331" s="71"/>
      <c r="AG331" s="71"/>
      <c r="AH331" s="71"/>
    </row>
    <row r="332" spans="1:34" s="64" customFormat="1" x14ac:dyDescent="0.2">
      <c r="A332" s="7" t="str">
        <f t="shared" si="77"/>
        <v>03.08.2048 - 02.09.2048</v>
      </c>
      <c r="B332" s="72">
        <f t="shared" si="91"/>
        <v>320</v>
      </c>
      <c r="C332" s="73">
        <f t="shared" si="84"/>
        <v>805698.89703109954</v>
      </c>
      <c r="D332" s="73">
        <f t="shared" ref="D332:D372" si="92">C332*S332</f>
        <v>3894.2113356503146</v>
      </c>
      <c r="E332" s="73">
        <f t="shared" si="87"/>
        <v>17815.651073043766</v>
      </c>
      <c r="F332" s="143">
        <f t="shared" si="85"/>
        <v>21709.86240869408</v>
      </c>
      <c r="G332" s="154"/>
      <c r="H332" s="154"/>
      <c r="I332" s="73">
        <f t="shared" si="78"/>
        <v>21709.86240869408</v>
      </c>
      <c r="J332" s="76"/>
      <c r="K332" s="4"/>
      <c r="L332" s="5"/>
      <c r="M332" s="6"/>
      <c r="N332" s="63"/>
      <c r="O332" s="8"/>
      <c r="P332" s="64">
        <f t="shared" si="76"/>
        <v>0</v>
      </c>
      <c r="Q332" s="64">
        <f t="shared" si="79"/>
        <v>2</v>
      </c>
      <c r="R332" s="65">
        <f t="shared" si="86"/>
        <v>41</v>
      </c>
      <c r="S332" s="77">
        <f t="shared" si="88"/>
        <v>4.8333333333333336E-3</v>
      </c>
      <c r="T332" s="67"/>
      <c r="U332" s="68">
        <f t="shared" si="89"/>
        <v>3700000</v>
      </c>
      <c r="V332" s="69">
        <f t="shared" si="90"/>
        <v>360</v>
      </c>
      <c r="W332" s="69"/>
      <c r="X332" s="70">
        <f t="shared" si="80"/>
        <v>54273</v>
      </c>
      <c r="Y332" s="70">
        <f t="shared" si="81"/>
        <v>54303</v>
      </c>
      <c r="Z332" s="71" t="str">
        <f t="shared" si="82"/>
        <v>03.08.2048</v>
      </c>
      <c r="AA332" s="71" t="str">
        <f t="shared" si="83"/>
        <v>02.09.2048</v>
      </c>
      <c r="AB332" s="71"/>
      <c r="AC332" s="71"/>
      <c r="AD332" s="71"/>
      <c r="AE332" s="71"/>
      <c r="AF332" s="71"/>
      <c r="AG332" s="71"/>
      <c r="AH332" s="71"/>
    </row>
    <row r="333" spans="1:34" s="64" customFormat="1" x14ac:dyDescent="0.2">
      <c r="A333" s="7" t="str">
        <f t="shared" si="77"/>
        <v>03.09.2048 - 02.10.2048</v>
      </c>
      <c r="B333" s="72">
        <f t="shared" si="91"/>
        <v>321</v>
      </c>
      <c r="C333" s="73">
        <f t="shared" si="84"/>
        <v>787883.24595805572</v>
      </c>
      <c r="D333" s="73">
        <f t="shared" si="92"/>
        <v>3808.102355463936</v>
      </c>
      <c r="E333" s="73">
        <f t="shared" si="87"/>
        <v>17901.760053230144</v>
      </c>
      <c r="F333" s="143">
        <f t="shared" si="85"/>
        <v>21709.86240869408</v>
      </c>
      <c r="G333" s="154"/>
      <c r="H333" s="154"/>
      <c r="I333" s="73">
        <f t="shared" si="78"/>
        <v>21709.86240869408</v>
      </c>
      <c r="J333" s="76"/>
      <c r="K333" s="4"/>
      <c r="L333" s="5"/>
      <c r="M333" s="6"/>
      <c r="N333" s="63"/>
      <c r="O333" s="8"/>
      <c r="P333" s="64">
        <f t="shared" ref="P333:P372" si="93">IF(M333="",0,IF(M333=$S$7,1,2))</f>
        <v>0</v>
      </c>
      <c r="Q333" s="64">
        <f t="shared" si="79"/>
        <v>2</v>
      </c>
      <c r="R333" s="65">
        <f t="shared" si="86"/>
        <v>40</v>
      </c>
      <c r="S333" s="77">
        <f t="shared" si="88"/>
        <v>4.8333333333333336E-3</v>
      </c>
      <c r="T333" s="67"/>
      <c r="U333" s="68">
        <f t="shared" si="89"/>
        <v>3700000</v>
      </c>
      <c r="V333" s="69">
        <f t="shared" si="90"/>
        <v>360</v>
      </c>
      <c r="W333" s="69"/>
      <c r="X333" s="70">
        <f t="shared" si="80"/>
        <v>54304</v>
      </c>
      <c r="Y333" s="70">
        <f t="shared" si="81"/>
        <v>54333</v>
      </c>
      <c r="Z333" s="71" t="str">
        <f t="shared" si="82"/>
        <v>03.09.2048</v>
      </c>
      <c r="AA333" s="71" t="str">
        <f t="shared" si="83"/>
        <v>02.10.2048</v>
      </c>
      <c r="AB333" s="71"/>
      <c r="AC333" s="71"/>
      <c r="AD333" s="71"/>
      <c r="AE333" s="71"/>
      <c r="AF333" s="71"/>
      <c r="AG333" s="71"/>
      <c r="AH333" s="71"/>
    </row>
    <row r="334" spans="1:34" s="64" customFormat="1" x14ac:dyDescent="0.2">
      <c r="A334" s="7" t="str">
        <f t="shared" ref="A334:A372" si="94">CONCATENATE(Z334," - ",AA334)</f>
        <v>03.10.2048 - 02.11.2048</v>
      </c>
      <c r="B334" s="72">
        <f t="shared" si="91"/>
        <v>322</v>
      </c>
      <c r="C334" s="73">
        <f t="shared" si="84"/>
        <v>769981.48590482562</v>
      </c>
      <c r="D334" s="73">
        <f t="shared" si="92"/>
        <v>3721.5771818733242</v>
      </c>
      <c r="E334" s="73">
        <f t="shared" si="87"/>
        <v>17988.285226820757</v>
      </c>
      <c r="F334" s="143">
        <f t="shared" si="85"/>
        <v>21709.86240869408</v>
      </c>
      <c r="G334" s="154"/>
      <c r="H334" s="154"/>
      <c r="I334" s="73">
        <f t="shared" ref="I334:I372" si="95">F334+K334</f>
        <v>21709.86240869408</v>
      </c>
      <c r="J334" s="76"/>
      <c r="K334" s="4"/>
      <c r="L334" s="5"/>
      <c r="M334" s="6"/>
      <c r="N334" s="63"/>
      <c r="O334" s="8"/>
      <c r="P334" s="64">
        <f t="shared" si="93"/>
        <v>0</v>
      </c>
      <c r="Q334" s="64">
        <f t="shared" ref="Q334:Q372" si="96">IF(AND(((P333+Q333)&gt;1),P333&lt;&gt;1),2,1)</f>
        <v>2</v>
      </c>
      <c r="R334" s="65">
        <f t="shared" si="86"/>
        <v>39</v>
      </c>
      <c r="S334" s="77">
        <f t="shared" si="88"/>
        <v>4.8333333333333336E-3</v>
      </c>
      <c r="T334" s="67"/>
      <c r="U334" s="68">
        <f t="shared" si="89"/>
        <v>3700000</v>
      </c>
      <c r="V334" s="69">
        <f t="shared" si="90"/>
        <v>360</v>
      </c>
      <c r="W334" s="69"/>
      <c r="X334" s="70">
        <f t="shared" ref="X334:X372" si="97">Y333+1</f>
        <v>54334</v>
      </c>
      <c r="Y334" s="70">
        <f t="shared" ref="Y334:Y372" si="98">DATE(YEAR(X334),MONTH(X334)+1,$P$5)</f>
        <v>54364</v>
      </c>
      <c r="Z334" s="71" t="str">
        <f t="shared" ref="Z334:Z372" si="99">TEXT(X334,"ДД.ММ.ГГГГ")</f>
        <v>03.10.2048</v>
      </c>
      <c r="AA334" s="71" t="str">
        <f t="shared" ref="AA334:AA372" si="100">TEXT(Y334,"ДД.ММ.ГГГГ")</f>
        <v>02.11.2048</v>
      </c>
      <c r="AB334" s="71"/>
      <c r="AC334" s="71"/>
      <c r="AD334" s="71"/>
      <c r="AE334" s="71"/>
      <c r="AF334" s="71"/>
      <c r="AG334" s="71"/>
      <c r="AH334" s="71"/>
    </row>
    <row r="335" spans="1:34" s="64" customFormat="1" x14ac:dyDescent="0.2">
      <c r="A335" s="7" t="str">
        <f t="shared" si="94"/>
        <v>03.11.2048 - 02.12.2048</v>
      </c>
      <c r="B335" s="72">
        <f t="shared" si="91"/>
        <v>323</v>
      </c>
      <c r="C335" s="73">
        <f t="shared" ref="C335:C372" si="101">IF(K334&gt;C334,0,IF(OR(C334&lt;0,C334&lt;F334),0,(IF(K334=0,C334-E334,C334-K334-E334))))</f>
        <v>751993.20067800488</v>
      </c>
      <c r="D335" s="73">
        <f t="shared" si="92"/>
        <v>3634.6338032770236</v>
      </c>
      <c r="E335" s="73">
        <f t="shared" si="87"/>
        <v>18075.228605417054</v>
      </c>
      <c r="F335" s="143">
        <f t="shared" ref="F335:F372" si="102">IF(C335&lt;=E334,C335+D335,IF(Q335=1,C335*(S335/(1-(1+S335)^-(R335-0))),U335*(S335/(1-(1+S335)^-(V335-0)))))</f>
        <v>21709.86240869408</v>
      </c>
      <c r="G335" s="154"/>
      <c r="H335" s="154"/>
      <c r="I335" s="73">
        <f t="shared" si="95"/>
        <v>21709.86240869408</v>
      </c>
      <c r="J335" s="76"/>
      <c r="K335" s="4"/>
      <c r="L335" s="5"/>
      <c r="M335" s="6"/>
      <c r="N335" s="63"/>
      <c r="O335" s="8"/>
      <c r="P335" s="64">
        <f t="shared" si="93"/>
        <v>0</v>
      </c>
      <c r="Q335" s="64">
        <f t="shared" si="96"/>
        <v>2</v>
      </c>
      <c r="R335" s="65">
        <f t="shared" ref="R335:R372" si="103">IF(M334=$S$8,LOG(F334/(F334-S335*C335),1+S335),R334-1)</f>
        <v>38</v>
      </c>
      <c r="S335" s="77">
        <f t="shared" si="88"/>
        <v>4.8333333333333336E-3</v>
      </c>
      <c r="T335" s="67"/>
      <c r="U335" s="68">
        <f t="shared" si="89"/>
        <v>3700000</v>
      </c>
      <c r="V335" s="69">
        <f t="shared" si="90"/>
        <v>360</v>
      </c>
      <c r="W335" s="69"/>
      <c r="X335" s="70">
        <f t="shared" si="97"/>
        <v>54365</v>
      </c>
      <c r="Y335" s="70">
        <f t="shared" si="98"/>
        <v>54394</v>
      </c>
      <c r="Z335" s="71" t="str">
        <f t="shared" si="99"/>
        <v>03.11.2048</v>
      </c>
      <c r="AA335" s="71" t="str">
        <f t="shared" si="100"/>
        <v>02.12.2048</v>
      </c>
      <c r="AB335" s="71"/>
      <c r="AC335" s="71"/>
      <c r="AD335" s="71"/>
      <c r="AE335" s="71"/>
      <c r="AF335" s="71"/>
      <c r="AG335" s="71"/>
      <c r="AH335" s="71"/>
    </row>
    <row r="336" spans="1:34" s="64" customFormat="1" x14ac:dyDescent="0.2">
      <c r="A336" s="7" t="str">
        <f t="shared" si="94"/>
        <v>03.12.2048 - 02.01.2049</v>
      </c>
      <c r="B336" s="72">
        <f t="shared" si="91"/>
        <v>324</v>
      </c>
      <c r="C336" s="73">
        <f t="shared" si="101"/>
        <v>733917.97207258781</v>
      </c>
      <c r="D336" s="73">
        <f t="shared" si="92"/>
        <v>3547.2701983508414</v>
      </c>
      <c r="E336" s="73">
        <f t="shared" si="87"/>
        <v>18162.592210343239</v>
      </c>
      <c r="F336" s="143">
        <f t="shared" si="102"/>
        <v>21709.86240869408</v>
      </c>
      <c r="G336" s="154"/>
      <c r="H336" s="154"/>
      <c r="I336" s="73">
        <f t="shared" si="95"/>
        <v>21709.86240869408</v>
      </c>
      <c r="J336" s="76"/>
      <c r="K336" s="4"/>
      <c r="L336" s="5"/>
      <c r="M336" s="6"/>
      <c r="N336" s="63"/>
      <c r="O336" s="8"/>
      <c r="P336" s="64">
        <f t="shared" si="93"/>
        <v>0</v>
      </c>
      <c r="Q336" s="64">
        <f t="shared" si="96"/>
        <v>2</v>
      </c>
      <c r="R336" s="65">
        <f t="shared" si="103"/>
        <v>37</v>
      </c>
      <c r="S336" s="77">
        <f t="shared" si="88"/>
        <v>4.8333333333333336E-3</v>
      </c>
      <c r="T336" s="67"/>
      <c r="U336" s="68">
        <f t="shared" si="89"/>
        <v>3700000</v>
      </c>
      <c r="V336" s="69">
        <f t="shared" si="90"/>
        <v>360</v>
      </c>
      <c r="W336" s="69"/>
      <c r="X336" s="70">
        <f t="shared" si="97"/>
        <v>54395</v>
      </c>
      <c r="Y336" s="70">
        <f t="shared" si="98"/>
        <v>54425</v>
      </c>
      <c r="Z336" s="71" t="str">
        <f t="shared" si="99"/>
        <v>03.12.2048</v>
      </c>
      <c r="AA336" s="71" t="str">
        <f t="shared" si="100"/>
        <v>02.01.2049</v>
      </c>
      <c r="AB336" s="71"/>
      <c r="AC336" s="71"/>
      <c r="AD336" s="71"/>
      <c r="AE336" s="71"/>
      <c r="AF336" s="71"/>
      <c r="AG336" s="71"/>
      <c r="AH336" s="71"/>
    </row>
    <row r="337" spans="1:34" s="64" customFormat="1" x14ac:dyDescent="0.2">
      <c r="A337" s="7" t="str">
        <f t="shared" si="94"/>
        <v>03.01.2049 - 02.02.2049</v>
      </c>
      <c r="B337" s="72">
        <f t="shared" si="91"/>
        <v>325</v>
      </c>
      <c r="C337" s="73">
        <f t="shared" si="101"/>
        <v>715755.37986224459</v>
      </c>
      <c r="D337" s="73">
        <f t="shared" si="92"/>
        <v>3459.484336000849</v>
      </c>
      <c r="E337" s="73">
        <f t="shared" si="87"/>
        <v>18250.378072693231</v>
      </c>
      <c r="F337" s="143">
        <f t="shared" si="102"/>
        <v>21709.86240869408</v>
      </c>
      <c r="G337" s="154"/>
      <c r="H337" s="154"/>
      <c r="I337" s="73">
        <f t="shared" si="95"/>
        <v>21709.86240869408</v>
      </c>
      <c r="J337" s="76"/>
      <c r="K337" s="4"/>
      <c r="L337" s="5"/>
      <c r="M337" s="6"/>
      <c r="N337" s="63"/>
      <c r="O337" s="8"/>
      <c r="P337" s="64">
        <f t="shared" si="93"/>
        <v>0</v>
      </c>
      <c r="Q337" s="64">
        <f t="shared" si="96"/>
        <v>2</v>
      </c>
      <c r="R337" s="65">
        <f t="shared" si="103"/>
        <v>36</v>
      </c>
      <c r="S337" s="77">
        <f t="shared" si="88"/>
        <v>4.8333333333333336E-3</v>
      </c>
      <c r="T337" s="67"/>
      <c r="U337" s="68">
        <f t="shared" si="89"/>
        <v>3700000</v>
      </c>
      <c r="V337" s="69">
        <f t="shared" si="90"/>
        <v>360</v>
      </c>
      <c r="W337" s="69"/>
      <c r="X337" s="70">
        <f t="shared" si="97"/>
        <v>54426</v>
      </c>
      <c r="Y337" s="70">
        <f t="shared" si="98"/>
        <v>54456</v>
      </c>
      <c r="Z337" s="71" t="str">
        <f t="shared" si="99"/>
        <v>03.01.2049</v>
      </c>
      <c r="AA337" s="71" t="str">
        <f t="shared" si="100"/>
        <v>02.02.2049</v>
      </c>
      <c r="AB337" s="71"/>
      <c r="AC337" s="71"/>
      <c r="AD337" s="71"/>
      <c r="AE337" s="71"/>
      <c r="AF337" s="71"/>
      <c r="AG337" s="71"/>
      <c r="AH337" s="71"/>
    </row>
    <row r="338" spans="1:34" s="64" customFormat="1" x14ac:dyDescent="0.2">
      <c r="A338" s="7" t="str">
        <f t="shared" si="94"/>
        <v>03.02.2049 - 02.03.2049</v>
      </c>
      <c r="B338" s="72">
        <f t="shared" si="91"/>
        <v>326</v>
      </c>
      <c r="C338" s="73">
        <f t="shared" si="101"/>
        <v>697505.00178955134</v>
      </c>
      <c r="D338" s="73">
        <f t="shared" si="92"/>
        <v>3371.2741753161649</v>
      </c>
      <c r="E338" s="73">
        <f t="shared" ref="E338:E372" si="104">IF(C338&lt;=E337,C338,F338-D338)</f>
        <v>18338.588233377915</v>
      </c>
      <c r="F338" s="143">
        <f t="shared" si="102"/>
        <v>21709.86240869408</v>
      </c>
      <c r="G338" s="154"/>
      <c r="H338" s="154"/>
      <c r="I338" s="73">
        <f t="shared" si="95"/>
        <v>21709.86240869408</v>
      </c>
      <c r="J338" s="76"/>
      <c r="K338" s="4"/>
      <c r="L338" s="5"/>
      <c r="M338" s="6"/>
      <c r="N338" s="63"/>
      <c r="O338" s="8"/>
      <c r="P338" s="64">
        <f t="shared" si="93"/>
        <v>0</v>
      </c>
      <c r="Q338" s="64">
        <f t="shared" si="96"/>
        <v>2</v>
      </c>
      <c r="R338" s="65">
        <f t="shared" si="103"/>
        <v>35</v>
      </c>
      <c r="S338" s="77">
        <f t="shared" si="88"/>
        <v>4.8333333333333336E-3</v>
      </c>
      <c r="T338" s="67"/>
      <c r="U338" s="68">
        <f t="shared" si="89"/>
        <v>3700000</v>
      </c>
      <c r="V338" s="69">
        <f t="shared" si="90"/>
        <v>360</v>
      </c>
      <c r="W338" s="69"/>
      <c r="X338" s="70">
        <f t="shared" si="97"/>
        <v>54457</v>
      </c>
      <c r="Y338" s="70">
        <f t="shared" si="98"/>
        <v>54484</v>
      </c>
      <c r="Z338" s="71" t="str">
        <f t="shared" si="99"/>
        <v>03.02.2049</v>
      </c>
      <c r="AA338" s="71" t="str">
        <f t="shared" si="100"/>
        <v>02.03.2049</v>
      </c>
      <c r="AB338" s="71"/>
      <c r="AC338" s="71"/>
      <c r="AD338" s="71"/>
      <c r="AE338" s="71"/>
      <c r="AF338" s="71"/>
      <c r="AG338" s="71"/>
      <c r="AH338" s="71"/>
    </row>
    <row r="339" spans="1:34" s="64" customFormat="1" x14ac:dyDescent="0.2">
      <c r="A339" s="7" t="str">
        <f t="shared" si="94"/>
        <v>03.03.2049 - 02.04.2049</v>
      </c>
      <c r="B339" s="72">
        <f t="shared" si="91"/>
        <v>327</v>
      </c>
      <c r="C339" s="73">
        <f t="shared" si="101"/>
        <v>679166.41355617344</v>
      </c>
      <c r="D339" s="73">
        <f t="shared" si="92"/>
        <v>3282.6376655215054</v>
      </c>
      <c r="E339" s="73">
        <f t="shared" si="104"/>
        <v>18427.224743172574</v>
      </c>
      <c r="F339" s="143">
        <f t="shared" si="102"/>
        <v>21709.86240869408</v>
      </c>
      <c r="G339" s="154"/>
      <c r="H339" s="154"/>
      <c r="I339" s="73">
        <f t="shared" si="95"/>
        <v>21709.86240869408</v>
      </c>
      <c r="J339" s="76"/>
      <c r="K339" s="4"/>
      <c r="L339" s="5"/>
      <c r="M339" s="6"/>
      <c r="N339" s="63"/>
      <c r="O339" s="8"/>
      <c r="P339" s="64">
        <f t="shared" si="93"/>
        <v>0</v>
      </c>
      <c r="Q339" s="64">
        <f t="shared" si="96"/>
        <v>2</v>
      </c>
      <c r="R339" s="65">
        <f t="shared" si="103"/>
        <v>34</v>
      </c>
      <c r="S339" s="77">
        <f t="shared" ref="S339:S372" si="105">IF(J338=0,S338,J338/12)</f>
        <v>4.8333333333333336E-3</v>
      </c>
      <c r="T339" s="67"/>
      <c r="U339" s="68">
        <f t="shared" si="89"/>
        <v>3700000</v>
      </c>
      <c r="V339" s="69">
        <f t="shared" si="90"/>
        <v>360</v>
      </c>
      <c r="W339" s="69"/>
      <c r="X339" s="70">
        <f t="shared" si="97"/>
        <v>54485</v>
      </c>
      <c r="Y339" s="70">
        <f t="shared" si="98"/>
        <v>54515</v>
      </c>
      <c r="Z339" s="71" t="str">
        <f t="shared" si="99"/>
        <v>03.03.2049</v>
      </c>
      <c r="AA339" s="71" t="str">
        <f t="shared" si="100"/>
        <v>02.04.2049</v>
      </c>
      <c r="AB339" s="71"/>
      <c r="AC339" s="71"/>
      <c r="AD339" s="71"/>
      <c r="AE339" s="71"/>
      <c r="AF339" s="71"/>
      <c r="AG339" s="71"/>
      <c r="AH339" s="71"/>
    </row>
    <row r="340" spans="1:34" s="64" customFormat="1" x14ac:dyDescent="0.2">
      <c r="A340" s="7" t="str">
        <f t="shared" si="94"/>
        <v>03.04.2049 - 02.05.2049</v>
      </c>
      <c r="B340" s="72">
        <f t="shared" si="91"/>
        <v>328</v>
      </c>
      <c r="C340" s="73">
        <f t="shared" si="101"/>
        <v>660739.18881300092</v>
      </c>
      <c r="D340" s="73">
        <f t="shared" si="92"/>
        <v>3193.5727459295044</v>
      </c>
      <c r="E340" s="73">
        <f t="shared" si="104"/>
        <v>18516.289662764575</v>
      </c>
      <c r="F340" s="143">
        <f t="shared" si="102"/>
        <v>21709.86240869408</v>
      </c>
      <c r="G340" s="154"/>
      <c r="H340" s="154"/>
      <c r="I340" s="73">
        <f t="shared" si="95"/>
        <v>21709.86240869408</v>
      </c>
      <c r="J340" s="76"/>
      <c r="K340" s="4"/>
      <c r="L340" s="5"/>
      <c r="M340" s="6"/>
      <c r="N340" s="63"/>
      <c r="O340" s="8"/>
      <c r="P340" s="64">
        <f t="shared" si="93"/>
        <v>0</v>
      </c>
      <c r="Q340" s="64">
        <f t="shared" si="96"/>
        <v>2</v>
      </c>
      <c r="R340" s="65">
        <f t="shared" si="103"/>
        <v>33</v>
      </c>
      <c r="S340" s="77">
        <f t="shared" si="105"/>
        <v>4.8333333333333336E-3</v>
      </c>
      <c r="T340" s="67"/>
      <c r="U340" s="68">
        <f t="shared" si="89"/>
        <v>3700000</v>
      </c>
      <c r="V340" s="69">
        <f t="shared" si="90"/>
        <v>360</v>
      </c>
      <c r="W340" s="69"/>
      <c r="X340" s="70">
        <f t="shared" si="97"/>
        <v>54516</v>
      </c>
      <c r="Y340" s="70">
        <f t="shared" si="98"/>
        <v>54545</v>
      </c>
      <c r="Z340" s="71" t="str">
        <f t="shared" si="99"/>
        <v>03.04.2049</v>
      </c>
      <c r="AA340" s="71" t="str">
        <f t="shared" si="100"/>
        <v>02.05.2049</v>
      </c>
      <c r="AB340" s="71"/>
      <c r="AC340" s="71"/>
      <c r="AD340" s="71"/>
      <c r="AE340" s="71"/>
      <c r="AF340" s="71"/>
      <c r="AG340" s="71"/>
      <c r="AH340" s="71"/>
    </row>
    <row r="341" spans="1:34" s="64" customFormat="1" x14ac:dyDescent="0.2">
      <c r="A341" s="7" t="str">
        <f t="shared" si="94"/>
        <v>03.05.2049 - 02.06.2049</v>
      </c>
      <c r="B341" s="72">
        <f t="shared" si="91"/>
        <v>329</v>
      </c>
      <c r="C341" s="73">
        <f t="shared" si="101"/>
        <v>642222.89915023639</v>
      </c>
      <c r="D341" s="73">
        <f t="shared" si="92"/>
        <v>3104.0773458928093</v>
      </c>
      <c r="E341" s="73">
        <f t="shared" si="104"/>
        <v>18605.785062801271</v>
      </c>
      <c r="F341" s="143">
        <f t="shared" si="102"/>
        <v>21709.86240869408</v>
      </c>
      <c r="G341" s="154"/>
      <c r="H341" s="154"/>
      <c r="I341" s="73">
        <f t="shared" si="95"/>
        <v>21709.86240869408</v>
      </c>
      <c r="J341" s="76"/>
      <c r="K341" s="4"/>
      <c r="L341" s="5"/>
      <c r="M341" s="6"/>
      <c r="N341" s="63"/>
      <c r="O341" s="8"/>
      <c r="P341" s="64">
        <f t="shared" si="93"/>
        <v>0</v>
      </c>
      <c r="Q341" s="64">
        <f t="shared" si="96"/>
        <v>2</v>
      </c>
      <c r="R341" s="65">
        <f t="shared" si="103"/>
        <v>32</v>
      </c>
      <c r="S341" s="77">
        <f t="shared" si="105"/>
        <v>4.8333333333333336E-3</v>
      </c>
      <c r="T341" s="67"/>
      <c r="U341" s="68">
        <f t="shared" si="89"/>
        <v>3700000</v>
      </c>
      <c r="V341" s="69">
        <f t="shared" si="90"/>
        <v>360</v>
      </c>
      <c r="W341" s="69"/>
      <c r="X341" s="70">
        <f t="shared" si="97"/>
        <v>54546</v>
      </c>
      <c r="Y341" s="70">
        <f t="shared" si="98"/>
        <v>54576</v>
      </c>
      <c r="Z341" s="71" t="str">
        <f t="shared" si="99"/>
        <v>03.05.2049</v>
      </c>
      <c r="AA341" s="71" t="str">
        <f t="shared" si="100"/>
        <v>02.06.2049</v>
      </c>
      <c r="AB341" s="71"/>
      <c r="AC341" s="71"/>
      <c r="AD341" s="71"/>
      <c r="AE341" s="71"/>
      <c r="AF341" s="71"/>
      <c r="AG341" s="71"/>
      <c r="AH341" s="71"/>
    </row>
    <row r="342" spans="1:34" s="64" customFormat="1" x14ac:dyDescent="0.2">
      <c r="A342" s="7" t="str">
        <f t="shared" si="94"/>
        <v>03.06.2049 - 02.07.2049</v>
      </c>
      <c r="B342" s="72">
        <f t="shared" si="91"/>
        <v>330</v>
      </c>
      <c r="C342" s="73">
        <f t="shared" si="101"/>
        <v>623617.11408743507</v>
      </c>
      <c r="D342" s="73">
        <f t="shared" si="92"/>
        <v>3014.1493847559364</v>
      </c>
      <c r="E342" s="73">
        <f t="shared" si="104"/>
        <v>18695.713023938144</v>
      </c>
      <c r="F342" s="143">
        <f t="shared" si="102"/>
        <v>21709.86240869408</v>
      </c>
      <c r="G342" s="154"/>
      <c r="H342" s="154"/>
      <c r="I342" s="73">
        <f t="shared" si="95"/>
        <v>21709.86240869408</v>
      </c>
      <c r="J342" s="76"/>
      <c r="K342" s="4"/>
      <c r="L342" s="5"/>
      <c r="M342" s="6"/>
      <c r="N342" s="63"/>
      <c r="O342" s="8"/>
      <c r="P342" s="64">
        <f t="shared" si="93"/>
        <v>0</v>
      </c>
      <c r="Q342" s="64">
        <f t="shared" si="96"/>
        <v>2</v>
      </c>
      <c r="R342" s="65">
        <f t="shared" si="103"/>
        <v>31</v>
      </c>
      <c r="S342" s="77">
        <f t="shared" si="105"/>
        <v>4.8333333333333336E-3</v>
      </c>
      <c r="T342" s="67"/>
      <c r="U342" s="68">
        <f t="shared" si="89"/>
        <v>3700000</v>
      </c>
      <c r="V342" s="69">
        <f t="shared" si="90"/>
        <v>360</v>
      </c>
      <c r="W342" s="69"/>
      <c r="X342" s="70">
        <f t="shared" si="97"/>
        <v>54577</v>
      </c>
      <c r="Y342" s="70">
        <f t="shared" si="98"/>
        <v>54606</v>
      </c>
      <c r="Z342" s="71" t="str">
        <f t="shared" si="99"/>
        <v>03.06.2049</v>
      </c>
      <c r="AA342" s="71" t="str">
        <f t="shared" si="100"/>
        <v>02.07.2049</v>
      </c>
      <c r="AB342" s="71"/>
      <c r="AC342" s="71"/>
      <c r="AD342" s="71"/>
      <c r="AE342" s="71"/>
      <c r="AF342" s="71"/>
      <c r="AG342" s="71"/>
      <c r="AH342" s="71"/>
    </row>
    <row r="343" spans="1:34" s="64" customFormat="1" x14ac:dyDescent="0.2">
      <c r="A343" s="7" t="str">
        <f t="shared" si="94"/>
        <v>03.07.2049 - 02.08.2049</v>
      </c>
      <c r="B343" s="72">
        <f t="shared" si="91"/>
        <v>331</v>
      </c>
      <c r="C343" s="73">
        <f t="shared" si="101"/>
        <v>604921.40106349695</v>
      </c>
      <c r="D343" s="73">
        <f t="shared" si="92"/>
        <v>2923.7867718069019</v>
      </c>
      <c r="E343" s="73">
        <f t="shared" si="104"/>
        <v>18786.075636887177</v>
      </c>
      <c r="F343" s="143">
        <f t="shared" si="102"/>
        <v>21709.86240869408</v>
      </c>
      <c r="G343" s="154"/>
      <c r="H343" s="154"/>
      <c r="I343" s="73">
        <f t="shared" si="95"/>
        <v>21709.86240869408</v>
      </c>
      <c r="J343" s="76"/>
      <c r="K343" s="4"/>
      <c r="L343" s="5"/>
      <c r="M343" s="6"/>
      <c r="N343" s="63"/>
      <c r="O343" s="8"/>
      <c r="P343" s="64">
        <f t="shared" si="93"/>
        <v>0</v>
      </c>
      <c r="Q343" s="64">
        <f t="shared" si="96"/>
        <v>2</v>
      </c>
      <c r="R343" s="65">
        <f t="shared" si="103"/>
        <v>30</v>
      </c>
      <c r="S343" s="77">
        <f t="shared" si="105"/>
        <v>4.8333333333333336E-3</v>
      </c>
      <c r="T343" s="67"/>
      <c r="U343" s="68">
        <f t="shared" si="89"/>
        <v>3700000</v>
      </c>
      <c r="V343" s="69">
        <f t="shared" si="90"/>
        <v>360</v>
      </c>
      <c r="W343" s="69"/>
      <c r="X343" s="70">
        <f t="shared" si="97"/>
        <v>54607</v>
      </c>
      <c r="Y343" s="70">
        <f t="shared" si="98"/>
        <v>54637</v>
      </c>
      <c r="Z343" s="71" t="str">
        <f t="shared" si="99"/>
        <v>03.07.2049</v>
      </c>
      <c r="AA343" s="71" t="str">
        <f t="shared" si="100"/>
        <v>02.08.2049</v>
      </c>
      <c r="AB343" s="71"/>
      <c r="AC343" s="71"/>
      <c r="AD343" s="71"/>
      <c r="AE343" s="71"/>
      <c r="AF343" s="71"/>
      <c r="AG343" s="71"/>
      <c r="AH343" s="71"/>
    </row>
    <row r="344" spans="1:34" s="64" customFormat="1" x14ac:dyDescent="0.2">
      <c r="A344" s="7" t="str">
        <f t="shared" si="94"/>
        <v>03.08.2049 - 02.09.2049</v>
      </c>
      <c r="B344" s="72">
        <f t="shared" si="91"/>
        <v>332</v>
      </c>
      <c r="C344" s="73">
        <f t="shared" si="101"/>
        <v>586135.32542660972</v>
      </c>
      <c r="D344" s="73">
        <f t="shared" si="92"/>
        <v>2832.987406228614</v>
      </c>
      <c r="E344" s="73">
        <f t="shared" si="104"/>
        <v>18876.875002465466</v>
      </c>
      <c r="F344" s="143">
        <f t="shared" si="102"/>
        <v>21709.86240869408</v>
      </c>
      <c r="G344" s="154"/>
      <c r="H344" s="154"/>
      <c r="I344" s="73">
        <f t="shared" si="95"/>
        <v>21709.86240869408</v>
      </c>
      <c r="J344" s="76"/>
      <c r="K344" s="4"/>
      <c r="L344" s="5"/>
      <c r="M344" s="6"/>
      <c r="N344" s="63"/>
      <c r="O344" s="8"/>
      <c r="P344" s="64">
        <f t="shared" si="93"/>
        <v>0</v>
      </c>
      <c r="Q344" s="64">
        <f t="shared" si="96"/>
        <v>2</v>
      </c>
      <c r="R344" s="65">
        <f t="shared" si="103"/>
        <v>29</v>
      </c>
      <c r="S344" s="77">
        <f t="shared" si="105"/>
        <v>4.8333333333333336E-3</v>
      </c>
      <c r="T344" s="67"/>
      <c r="U344" s="68">
        <f t="shared" si="89"/>
        <v>3700000</v>
      </c>
      <c r="V344" s="69">
        <f t="shared" si="90"/>
        <v>360</v>
      </c>
      <c r="W344" s="69"/>
      <c r="X344" s="70">
        <f t="shared" si="97"/>
        <v>54638</v>
      </c>
      <c r="Y344" s="70">
        <f t="shared" si="98"/>
        <v>54668</v>
      </c>
      <c r="Z344" s="71" t="str">
        <f t="shared" si="99"/>
        <v>03.08.2049</v>
      </c>
      <c r="AA344" s="71" t="str">
        <f t="shared" si="100"/>
        <v>02.09.2049</v>
      </c>
      <c r="AB344" s="71"/>
      <c r="AC344" s="71"/>
      <c r="AD344" s="71"/>
      <c r="AE344" s="71"/>
      <c r="AF344" s="71"/>
      <c r="AG344" s="71"/>
      <c r="AH344" s="71"/>
    </row>
    <row r="345" spans="1:34" s="64" customFormat="1" x14ac:dyDescent="0.2">
      <c r="A345" s="7" t="str">
        <f t="shared" si="94"/>
        <v>03.09.2049 - 02.10.2049</v>
      </c>
      <c r="B345" s="72">
        <f t="shared" si="91"/>
        <v>333</v>
      </c>
      <c r="C345" s="73">
        <f t="shared" si="101"/>
        <v>567258.45042414428</v>
      </c>
      <c r="D345" s="73">
        <f t="shared" si="92"/>
        <v>2741.749177050031</v>
      </c>
      <c r="E345" s="73">
        <f t="shared" si="104"/>
        <v>18968.113231644049</v>
      </c>
      <c r="F345" s="143">
        <f t="shared" si="102"/>
        <v>21709.86240869408</v>
      </c>
      <c r="G345" s="154"/>
      <c r="H345" s="154"/>
      <c r="I345" s="73">
        <f t="shared" si="95"/>
        <v>21709.86240869408</v>
      </c>
      <c r="J345" s="76"/>
      <c r="K345" s="4"/>
      <c r="L345" s="5"/>
      <c r="M345" s="6"/>
      <c r="N345" s="63"/>
      <c r="O345" s="8"/>
      <c r="P345" s="64">
        <f t="shared" si="93"/>
        <v>0</v>
      </c>
      <c r="Q345" s="64">
        <f t="shared" si="96"/>
        <v>2</v>
      </c>
      <c r="R345" s="65">
        <f t="shared" si="103"/>
        <v>28</v>
      </c>
      <c r="S345" s="77">
        <f t="shared" si="105"/>
        <v>4.8333333333333336E-3</v>
      </c>
      <c r="T345" s="67"/>
      <c r="U345" s="68">
        <f t="shared" si="89"/>
        <v>3700000</v>
      </c>
      <c r="V345" s="69">
        <f t="shared" si="90"/>
        <v>360</v>
      </c>
      <c r="W345" s="69"/>
      <c r="X345" s="70">
        <f t="shared" si="97"/>
        <v>54669</v>
      </c>
      <c r="Y345" s="70">
        <f t="shared" si="98"/>
        <v>54698</v>
      </c>
      <c r="Z345" s="71" t="str">
        <f t="shared" si="99"/>
        <v>03.09.2049</v>
      </c>
      <c r="AA345" s="71" t="str">
        <f t="shared" si="100"/>
        <v>02.10.2049</v>
      </c>
      <c r="AB345" s="71"/>
      <c r="AC345" s="71"/>
      <c r="AD345" s="71"/>
      <c r="AE345" s="71"/>
      <c r="AF345" s="71"/>
      <c r="AG345" s="71"/>
      <c r="AH345" s="71"/>
    </row>
    <row r="346" spans="1:34" s="64" customFormat="1" x14ac:dyDescent="0.2">
      <c r="A346" s="7" t="str">
        <f t="shared" si="94"/>
        <v>03.10.2049 - 02.11.2049</v>
      </c>
      <c r="B346" s="72">
        <f t="shared" si="91"/>
        <v>334</v>
      </c>
      <c r="C346" s="73">
        <f t="shared" si="101"/>
        <v>548290.33719250024</v>
      </c>
      <c r="D346" s="73">
        <f t="shared" si="92"/>
        <v>2650.0699630970848</v>
      </c>
      <c r="E346" s="73">
        <f t="shared" si="104"/>
        <v>19059.792445596995</v>
      </c>
      <c r="F346" s="143">
        <f t="shared" si="102"/>
        <v>21709.86240869408</v>
      </c>
      <c r="G346" s="154"/>
      <c r="H346" s="154"/>
      <c r="I346" s="73">
        <f t="shared" si="95"/>
        <v>21709.86240869408</v>
      </c>
      <c r="J346" s="76"/>
      <c r="K346" s="4"/>
      <c r="L346" s="5"/>
      <c r="M346" s="6"/>
      <c r="N346" s="63"/>
      <c r="O346" s="8"/>
      <c r="P346" s="64">
        <f t="shared" si="93"/>
        <v>0</v>
      </c>
      <c r="Q346" s="64">
        <f t="shared" si="96"/>
        <v>2</v>
      </c>
      <c r="R346" s="65">
        <f t="shared" si="103"/>
        <v>27</v>
      </c>
      <c r="S346" s="77">
        <f t="shared" si="105"/>
        <v>4.8333333333333336E-3</v>
      </c>
      <c r="T346" s="67"/>
      <c r="U346" s="68">
        <f t="shared" ref="U346:U372" si="106">IF(OR(M345=$S$8,J345&gt;0),C346,U345)</f>
        <v>3700000</v>
      </c>
      <c r="V346" s="69">
        <f t="shared" ref="V346:V372" si="107">IF(OR(M345=$S$8,J345&gt;0),R346,V345)</f>
        <v>360</v>
      </c>
      <c r="W346" s="69"/>
      <c r="X346" s="70">
        <f t="shared" si="97"/>
        <v>54699</v>
      </c>
      <c r="Y346" s="70">
        <f t="shared" si="98"/>
        <v>54729</v>
      </c>
      <c r="Z346" s="71" t="str">
        <f t="shared" si="99"/>
        <v>03.10.2049</v>
      </c>
      <c r="AA346" s="71" t="str">
        <f t="shared" si="100"/>
        <v>02.11.2049</v>
      </c>
      <c r="AB346" s="71"/>
      <c r="AC346" s="71"/>
      <c r="AD346" s="71"/>
      <c r="AE346" s="71"/>
      <c r="AF346" s="71"/>
      <c r="AG346" s="71"/>
      <c r="AH346" s="71"/>
    </row>
    <row r="347" spans="1:34" s="64" customFormat="1" x14ac:dyDescent="0.2">
      <c r="A347" s="7" t="str">
        <f t="shared" si="94"/>
        <v>03.11.2049 - 02.12.2049</v>
      </c>
      <c r="B347" s="72">
        <f t="shared" si="91"/>
        <v>335</v>
      </c>
      <c r="C347" s="73">
        <f t="shared" si="101"/>
        <v>529230.54474690324</v>
      </c>
      <c r="D347" s="73">
        <f t="shared" si="92"/>
        <v>2557.947632943366</v>
      </c>
      <c r="E347" s="73">
        <f t="shared" si="104"/>
        <v>19151.914775750713</v>
      </c>
      <c r="F347" s="143">
        <f t="shared" si="102"/>
        <v>21709.86240869408</v>
      </c>
      <c r="G347" s="154"/>
      <c r="H347" s="154"/>
      <c r="I347" s="73">
        <f t="shared" si="95"/>
        <v>21709.86240869408</v>
      </c>
      <c r="J347" s="76"/>
      <c r="K347" s="4"/>
      <c r="L347" s="5"/>
      <c r="M347" s="6"/>
      <c r="N347" s="63"/>
      <c r="O347" s="8"/>
      <c r="P347" s="64">
        <f t="shared" si="93"/>
        <v>0</v>
      </c>
      <c r="Q347" s="64">
        <f t="shared" si="96"/>
        <v>2</v>
      </c>
      <c r="R347" s="65">
        <f t="shared" si="103"/>
        <v>26</v>
      </c>
      <c r="S347" s="77">
        <f t="shared" si="105"/>
        <v>4.8333333333333336E-3</v>
      </c>
      <c r="T347" s="67"/>
      <c r="U347" s="68">
        <f t="shared" si="106"/>
        <v>3700000</v>
      </c>
      <c r="V347" s="69">
        <f t="shared" si="107"/>
        <v>360</v>
      </c>
      <c r="W347" s="69"/>
      <c r="X347" s="70">
        <f t="shared" si="97"/>
        <v>54730</v>
      </c>
      <c r="Y347" s="70">
        <f t="shared" si="98"/>
        <v>54759</v>
      </c>
      <c r="Z347" s="71" t="str">
        <f t="shared" si="99"/>
        <v>03.11.2049</v>
      </c>
      <c r="AA347" s="71" t="str">
        <f t="shared" si="100"/>
        <v>02.12.2049</v>
      </c>
      <c r="AB347" s="71"/>
      <c r="AC347" s="71"/>
      <c r="AD347" s="71"/>
      <c r="AE347" s="71"/>
      <c r="AF347" s="71"/>
      <c r="AG347" s="71"/>
      <c r="AH347" s="71"/>
    </row>
    <row r="348" spans="1:34" s="64" customFormat="1" x14ac:dyDescent="0.2">
      <c r="A348" s="7" t="str">
        <f t="shared" si="94"/>
        <v>03.12.2049 - 02.01.2050</v>
      </c>
      <c r="B348" s="72">
        <f t="shared" si="91"/>
        <v>336</v>
      </c>
      <c r="C348" s="73">
        <f t="shared" si="101"/>
        <v>510078.62997115252</v>
      </c>
      <c r="D348" s="73">
        <f t="shared" si="92"/>
        <v>2465.3800448605707</v>
      </c>
      <c r="E348" s="73">
        <f t="shared" si="104"/>
        <v>19244.482363833507</v>
      </c>
      <c r="F348" s="143">
        <f t="shared" si="102"/>
        <v>21709.86240869408</v>
      </c>
      <c r="G348" s="154"/>
      <c r="H348" s="154"/>
      <c r="I348" s="73">
        <f t="shared" si="95"/>
        <v>21709.86240869408</v>
      </c>
      <c r="J348" s="76"/>
      <c r="K348" s="4"/>
      <c r="L348" s="5"/>
      <c r="M348" s="6"/>
      <c r="N348" s="63"/>
      <c r="O348" s="8"/>
      <c r="P348" s="64">
        <f t="shared" si="93"/>
        <v>0</v>
      </c>
      <c r="Q348" s="64">
        <f t="shared" si="96"/>
        <v>2</v>
      </c>
      <c r="R348" s="65">
        <f t="shared" si="103"/>
        <v>25</v>
      </c>
      <c r="S348" s="77">
        <f t="shared" si="105"/>
        <v>4.8333333333333336E-3</v>
      </c>
      <c r="T348" s="67"/>
      <c r="U348" s="68">
        <f t="shared" si="106"/>
        <v>3700000</v>
      </c>
      <c r="V348" s="69">
        <f t="shared" si="107"/>
        <v>360</v>
      </c>
      <c r="W348" s="69"/>
      <c r="X348" s="70">
        <f t="shared" si="97"/>
        <v>54760</v>
      </c>
      <c r="Y348" s="70">
        <f t="shared" si="98"/>
        <v>54790</v>
      </c>
      <c r="Z348" s="71" t="str">
        <f t="shared" si="99"/>
        <v>03.12.2049</v>
      </c>
      <c r="AA348" s="71" t="str">
        <f t="shared" si="100"/>
        <v>02.01.2050</v>
      </c>
      <c r="AB348" s="71"/>
      <c r="AC348" s="71"/>
      <c r="AD348" s="71"/>
      <c r="AE348" s="71"/>
      <c r="AF348" s="71"/>
      <c r="AG348" s="71"/>
      <c r="AH348" s="71"/>
    </row>
    <row r="349" spans="1:34" s="64" customFormat="1" x14ac:dyDescent="0.2">
      <c r="A349" s="7" t="str">
        <f t="shared" si="94"/>
        <v>03.01.2050 - 02.02.2050</v>
      </c>
      <c r="B349" s="72">
        <f t="shared" si="91"/>
        <v>337</v>
      </c>
      <c r="C349" s="73">
        <f t="shared" si="101"/>
        <v>490834.147607319</v>
      </c>
      <c r="D349" s="73">
        <f t="shared" si="92"/>
        <v>2372.3650467687085</v>
      </c>
      <c r="E349" s="73">
        <f t="shared" si="104"/>
        <v>19337.497361925372</v>
      </c>
      <c r="F349" s="143">
        <f t="shared" si="102"/>
        <v>21709.86240869408</v>
      </c>
      <c r="G349" s="154"/>
      <c r="H349" s="154"/>
      <c r="I349" s="73">
        <f t="shared" si="95"/>
        <v>21709.86240869408</v>
      </c>
      <c r="J349" s="76"/>
      <c r="K349" s="4"/>
      <c r="L349" s="5"/>
      <c r="M349" s="6"/>
      <c r="N349" s="63"/>
      <c r="O349" s="8"/>
      <c r="P349" s="64">
        <f t="shared" si="93"/>
        <v>0</v>
      </c>
      <c r="Q349" s="64">
        <f t="shared" si="96"/>
        <v>2</v>
      </c>
      <c r="R349" s="65">
        <f t="shared" si="103"/>
        <v>24</v>
      </c>
      <c r="S349" s="77">
        <f t="shared" si="105"/>
        <v>4.8333333333333336E-3</v>
      </c>
      <c r="T349" s="67"/>
      <c r="U349" s="68">
        <f t="shared" si="106"/>
        <v>3700000</v>
      </c>
      <c r="V349" s="69">
        <f t="shared" si="107"/>
        <v>360</v>
      </c>
      <c r="W349" s="69"/>
      <c r="X349" s="70">
        <f t="shared" si="97"/>
        <v>54791</v>
      </c>
      <c r="Y349" s="70">
        <f t="shared" si="98"/>
        <v>54821</v>
      </c>
      <c r="Z349" s="71" t="str">
        <f t="shared" si="99"/>
        <v>03.01.2050</v>
      </c>
      <c r="AA349" s="71" t="str">
        <f t="shared" si="100"/>
        <v>02.02.2050</v>
      </c>
      <c r="AB349" s="71"/>
      <c r="AC349" s="71"/>
      <c r="AD349" s="71"/>
      <c r="AE349" s="71"/>
      <c r="AF349" s="71"/>
      <c r="AG349" s="71"/>
      <c r="AH349" s="71"/>
    </row>
    <row r="350" spans="1:34" s="64" customFormat="1" x14ac:dyDescent="0.2">
      <c r="A350" s="7" t="str">
        <f t="shared" si="94"/>
        <v>03.02.2050 - 02.03.2050</v>
      </c>
      <c r="B350" s="72">
        <f t="shared" si="91"/>
        <v>338</v>
      </c>
      <c r="C350" s="73">
        <f t="shared" si="101"/>
        <v>471496.65024539363</v>
      </c>
      <c r="D350" s="73">
        <f t="shared" si="92"/>
        <v>2278.9004761860692</v>
      </c>
      <c r="E350" s="73">
        <f t="shared" si="104"/>
        <v>19430.961932508009</v>
      </c>
      <c r="F350" s="143">
        <f t="shared" si="102"/>
        <v>21709.86240869408</v>
      </c>
      <c r="G350" s="154"/>
      <c r="H350" s="154"/>
      <c r="I350" s="73">
        <f t="shared" si="95"/>
        <v>21709.86240869408</v>
      </c>
      <c r="J350" s="76"/>
      <c r="K350" s="4"/>
      <c r="L350" s="5"/>
      <c r="M350" s="6"/>
      <c r="N350" s="63"/>
      <c r="O350" s="8"/>
      <c r="P350" s="64">
        <f t="shared" si="93"/>
        <v>0</v>
      </c>
      <c r="Q350" s="64">
        <f t="shared" si="96"/>
        <v>2</v>
      </c>
      <c r="R350" s="65">
        <f t="shared" si="103"/>
        <v>23</v>
      </c>
      <c r="S350" s="77">
        <f t="shared" si="105"/>
        <v>4.8333333333333336E-3</v>
      </c>
      <c r="T350" s="67"/>
      <c r="U350" s="68">
        <f t="shared" si="106"/>
        <v>3700000</v>
      </c>
      <c r="V350" s="69">
        <f t="shared" si="107"/>
        <v>360</v>
      </c>
      <c r="W350" s="69"/>
      <c r="X350" s="70">
        <f t="shared" si="97"/>
        <v>54822</v>
      </c>
      <c r="Y350" s="70">
        <f t="shared" si="98"/>
        <v>54849</v>
      </c>
      <c r="Z350" s="71" t="str">
        <f t="shared" si="99"/>
        <v>03.02.2050</v>
      </c>
      <c r="AA350" s="71" t="str">
        <f t="shared" si="100"/>
        <v>02.03.2050</v>
      </c>
      <c r="AB350" s="71"/>
      <c r="AC350" s="71"/>
      <c r="AD350" s="71"/>
      <c r="AE350" s="71"/>
      <c r="AF350" s="71"/>
      <c r="AG350" s="71"/>
      <c r="AH350" s="71"/>
    </row>
    <row r="351" spans="1:34" s="64" customFormat="1" x14ac:dyDescent="0.2">
      <c r="A351" s="7" t="str">
        <f t="shared" si="94"/>
        <v>03.03.2050 - 02.04.2050</v>
      </c>
      <c r="B351" s="72">
        <f t="shared" si="91"/>
        <v>339</v>
      </c>
      <c r="C351" s="73">
        <f t="shared" si="101"/>
        <v>452065.68831288564</v>
      </c>
      <c r="D351" s="73">
        <f t="shared" si="92"/>
        <v>2184.9841601789476</v>
      </c>
      <c r="E351" s="73">
        <f t="shared" si="104"/>
        <v>19524.878248515131</v>
      </c>
      <c r="F351" s="143">
        <f t="shared" si="102"/>
        <v>21709.86240869408</v>
      </c>
      <c r="G351" s="154"/>
      <c r="H351" s="154"/>
      <c r="I351" s="73">
        <f t="shared" si="95"/>
        <v>21709.86240869408</v>
      </c>
      <c r="J351" s="76"/>
      <c r="K351" s="4"/>
      <c r="L351" s="5"/>
      <c r="M351" s="6"/>
      <c r="N351" s="63"/>
      <c r="O351" s="8"/>
      <c r="P351" s="64">
        <f t="shared" si="93"/>
        <v>0</v>
      </c>
      <c r="Q351" s="64">
        <f t="shared" si="96"/>
        <v>2</v>
      </c>
      <c r="R351" s="65">
        <f t="shared" si="103"/>
        <v>22</v>
      </c>
      <c r="S351" s="77">
        <f t="shared" si="105"/>
        <v>4.8333333333333336E-3</v>
      </c>
      <c r="T351" s="67"/>
      <c r="U351" s="68">
        <f t="shared" si="106"/>
        <v>3700000</v>
      </c>
      <c r="V351" s="69">
        <f t="shared" si="107"/>
        <v>360</v>
      </c>
      <c r="W351" s="69"/>
      <c r="X351" s="70">
        <f t="shared" si="97"/>
        <v>54850</v>
      </c>
      <c r="Y351" s="70">
        <f t="shared" si="98"/>
        <v>54880</v>
      </c>
      <c r="Z351" s="71" t="str">
        <f t="shared" si="99"/>
        <v>03.03.2050</v>
      </c>
      <c r="AA351" s="71" t="str">
        <f t="shared" si="100"/>
        <v>02.04.2050</v>
      </c>
      <c r="AB351" s="71"/>
      <c r="AC351" s="71"/>
      <c r="AD351" s="71"/>
      <c r="AE351" s="71"/>
      <c r="AF351" s="71"/>
      <c r="AG351" s="71"/>
      <c r="AH351" s="71"/>
    </row>
    <row r="352" spans="1:34" s="64" customFormat="1" x14ac:dyDescent="0.2">
      <c r="A352" s="7" t="str">
        <f t="shared" si="94"/>
        <v>03.04.2050 - 02.05.2050</v>
      </c>
      <c r="B352" s="72">
        <f t="shared" si="91"/>
        <v>340</v>
      </c>
      <c r="C352" s="73">
        <f t="shared" si="101"/>
        <v>432540.81006437051</v>
      </c>
      <c r="D352" s="73">
        <f t="shared" si="92"/>
        <v>2090.6139153111244</v>
      </c>
      <c r="E352" s="73">
        <f t="shared" si="104"/>
        <v>19619.248493382955</v>
      </c>
      <c r="F352" s="143">
        <f t="shared" si="102"/>
        <v>21709.86240869408</v>
      </c>
      <c r="G352" s="154"/>
      <c r="H352" s="154"/>
      <c r="I352" s="73">
        <f t="shared" si="95"/>
        <v>21709.86240869408</v>
      </c>
      <c r="J352" s="76"/>
      <c r="K352" s="4"/>
      <c r="L352" s="5"/>
      <c r="M352" s="6"/>
      <c r="N352" s="63"/>
      <c r="O352" s="8"/>
      <c r="P352" s="64">
        <f t="shared" si="93"/>
        <v>0</v>
      </c>
      <c r="Q352" s="64">
        <f t="shared" si="96"/>
        <v>2</v>
      </c>
      <c r="R352" s="65">
        <f t="shared" si="103"/>
        <v>21</v>
      </c>
      <c r="S352" s="77">
        <f t="shared" si="105"/>
        <v>4.8333333333333336E-3</v>
      </c>
      <c r="T352" s="67"/>
      <c r="U352" s="68">
        <f t="shared" si="106"/>
        <v>3700000</v>
      </c>
      <c r="V352" s="69">
        <f t="shared" si="107"/>
        <v>360</v>
      </c>
      <c r="W352" s="69"/>
      <c r="X352" s="70">
        <f t="shared" si="97"/>
        <v>54881</v>
      </c>
      <c r="Y352" s="70">
        <f t="shared" si="98"/>
        <v>54910</v>
      </c>
      <c r="Z352" s="71" t="str">
        <f t="shared" si="99"/>
        <v>03.04.2050</v>
      </c>
      <c r="AA352" s="71" t="str">
        <f t="shared" si="100"/>
        <v>02.05.2050</v>
      </c>
      <c r="AB352" s="71"/>
      <c r="AC352" s="71"/>
      <c r="AD352" s="71"/>
      <c r="AE352" s="71"/>
      <c r="AF352" s="71"/>
      <c r="AG352" s="71"/>
      <c r="AH352" s="71"/>
    </row>
    <row r="353" spans="1:34" s="64" customFormat="1" x14ac:dyDescent="0.2">
      <c r="A353" s="7" t="str">
        <f t="shared" si="94"/>
        <v>03.05.2050 - 02.06.2050</v>
      </c>
      <c r="B353" s="72">
        <f t="shared" si="91"/>
        <v>341</v>
      </c>
      <c r="C353" s="73">
        <f t="shared" si="101"/>
        <v>412921.56157098757</v>
      </c>
      <c r="D353" s="73">
        <f t="shared" si="92"/>
        <v>1995.7875475931066</v>
      </c>
      <c r="E353" s="73">
        <f t="shared" si="104"/>
        <v>19714.074861100973</v>
      </c>
      <c r="F353" s="143">
        <f t="shared" si="102"/>
        <v>21709.86240869408</v>
      </c>
      <c r="G353" s="154"/>
      <c r="H353" s="154"/>
      <c r="I353" s="73">
        <f t="shared" si="95"/>
        <v>21709.86240869408</v>
      </c>
      <c r="J353" s="76"/>
      <c r="K353" s="4"/>
      <c r="L353" s="5"/>
      <c r="M353" s="6"/>
      <c r="N353" s="63"/>
      <c r="O353" s="8"/>
      <c r="P353" s="64">
        <f t="shared" si="93"/>
        <v>0</v>
      </c>
      <c r="Q353" s="64">
        <f t="shared" si="96"/>
        <v>2</v>
      </c>
      <c r="R353" s="65">
        <f t="shared" si="103"/>
        <v>20</v>
      </c>
      <c r="S353" s="77">
        <f t="shared" si="105"/>
        <v>4.8333333333333336E-3</v>
      </c>
      <c r="T353" s="67"/>
      <c r="U353" s="68">
        <f t="shared" si="106"/>
        <v>3700000</v>
      </c>
      <c r="V353" s="69">
        <f t="shared" si="107"/>
        <v>360</v>
      </c>
      <c r="W353" s="69"/>
      <c r="X353" s="70">
        <f t="shared" si="97"/>
        <v>54911</v>
      </c>
      <c r="Y353" s="70">
        <f t="shared" si="98"/>
        <v>54941</v>
      </c>
      <c r="Z353" s="71" t="str">
        <f t="shared" si="99"/>
        <v>03.05.2050</v>
      </c>
      <c r="AA353" s="71" t="str">
        <f t="shared" si="100"/>
        <v>02.06.2050</v>
      </c>
      <c r="AB353" s="71"/>
      <c r="AC353" s="71"/>
      <c r="AD353" s="71"/>
      <c r="AE353" s="71"/>
      <c r="AF353" s="71"/>
      <c r="AG353" s="71"/>
      <c r="AH353" s="71"/>
    </row>
    <row r="354" spans="1:34" s="64" customFormat="1" x14ac:dyDescent="0.2">
      <c r="A354" s="7" t="str">
        <f t="shared" si="94"/>
        <v>03.06.2050 - 02.07.2050</v>
      </c>
      <c r="B354" s="72">
        <f t="shared" si="91"/>
        <v>342</v>
      </c>
      <c r="C354" s="73">
        <f t="shared" si="101"/>
        <v>393207.48670988658</v>
      </c>
      <c r="D354" s="73">
        <f t="shared" si="92"/>
        <v>1900.5028524311185</v>
      </c>
      <c r="E354" s="73">
        <f t="shared" si="104"/>
        <v>19809.35955626296</v>
      </c>
      <c r="F354" s="143">
        <f t="shared" si="102"/>
        <v>21709.86240869408</v>
      </c>
      <c r="G354" s="154"/>
      <c r="H354" s="154"/>
      <c r="I354" s="73">
        <f t="shared" si="95"/>
        <v>21709.86240869408</v>
      </c>
      <c r="J354" s="76"/>
      <c r="K354" s="4"/>
      <c r="L354" s="5"/>
      <c r="M354" s="6"/>
      <c r="N354" s="63"/>
      <c r="O354" s="8"/>
      <c r="P354" s="64">
        <f t="shared" si="93"/>
        <v>0</v>
      </c>
      <c r="Q354" s="64">
        <f t="shared" si="96"/>
        <v>2</v>
      </c>
      <c r="R354" s="65">
        <f t="shared" si="103"/>
        <v>19</v>
      </c>
      <c r="S354" s="77">
        <f t="shared" si="105"/>
        <v>4.8333333333333336E-3</v>
      </c>
      <c r="T354" s="67"/>
      <c r="U354" s="68">
        <f t="shared" si="106"/>
        <v>3700000</v>
      </c>
      <c r="V354" s="69">
        <f t="shared" si="107"/>
        <v>360</v>
      </c>
      <c r="W354" s="69"/>
      <c r="X354" s="70">
        <f t="shared" si="97"/>
        <v>54942</v>
      </c>
      <c r="Y354" s="70">
        <f t="shared" si="98"/>
        <v>54971</v>
      </c>
      <c r="Z354" s="71" t="str">
        <f t="shared" si="99"/>
        <v>03.06.2050</v>
      </c>
      <c r="AA354" s="71" t="str">
        <f t="shared" si="100"/>
        <v>02.07.2050</v>
      </c>
      <c r="AB354" s="71"/>
      <c r="AC354" s="71"/>
      <c r="AD354" s="71"/>
      <c r="AE354" s="71"/>
      <c r="AF354" s="71"/>
      <c r="AG354" s="71"/>
      <c r="AH354" s="71"/>
    </row>
    <row r="355" spans="1:34" s="64" customFormat="1" x14ac:dyDescent="0.2">
      <c r="A355" s="7" t="str">
        <f t="shared" si="94"/>
        <v>03.07.2050 - 02.08.2050</v>
      </c>
      <c r="B355" s="72">
        <f t="shared" si="91"/>
        <v>343</v>
      </c>
      <c r="C355" s="73">
        <f t="shared" si="101"/>
        <v>373398.12715362362</v>
      </c>
      <c r="D355" s="73">
        <f t="shared" si="92"/>
        <v>1804.7576145758476</v>
      </c>
      <c r="E355" s="73">
        <f t="shared" si="104"/>
        <v>19905.104794118233</v>
      </c>
      <c r="F355" s="143">
        <f t="shared" si="102"/>
        <v>21709.86240869408</v>
      </c>
      <c r="G355" s="154"/>
      <c r="H355" s="154"/>
      <c r="I355" s="73">
        <f t="shared" si="95"/>
        <v>21709.86240869408</v>
      </c>
      <c r="J355" s="76"/>
      <c r="K355" s="4"/>
      <c r="L355" s="5"/>
      <c r="M355" s="6"/>
      <c r="N355" s="63"/>
      <c r="O355" s="8"/>
      <c r="P355" s="64">
        <f t="shared" si="93"/>
        <v>0</v>
      </c>
      <c r="Q355" s="64">
        <f t="shared" si="96"/>
        <v>2</v>
      </c>
      <c r="R355" s="65">
        <f t="shared" si="103"/>
        <v>18</v>
      </c>
      <c r="S355" s="77">
        <f t="shared" si="105"/>
        <v>4.8333333333333336E-3</v>
      </c>
      <c r="T355" s="67"/>
      <c r="U355" s="68">
        <f t="shared" si="106"/>
        <v>3700000</v>
      </c>
      <c r="V355" s="69">
        <f t="shared" si="107"/>
        <v>360</v>
      </c>
      <c r="W355" s="69"/>
      <c r="X355" s="70">
        <f t="shared" si="97"/>
        <v>54972</v>
      </c>
      <c r="Y355" s="70">
        <f t="shared" si="98"/>
        <v>55002</v>
      </c>
      <c r="Z355" s="71" t="str">
        <f t="shared" si="99"/>
        <v>03.07.2050</v>
      </c>
      <c r="AA355" s="71" t="str">
        <f t="shared" si="100"/>
        <v>02.08.2050</v>
      </c>
      <c r="AB355" s="71"/>
      <c r="AC355" s="71"/>
      <c r="AD355" s="71"/>
      <c r="AE355" s="71"/>
      <c r="AF355" s="71"/>
      <c r="AG355" s="71"/>
      <c r="AH355" s="71"/>
    </row>
    <row r="356" spans="1:34" s="64" customFormat="1" x14ac:dyDescent="0.2">
      <c r="A356" s="7" t="str">
        <f t="shared" si="94"/>
        <v>03.08.2050 - 02.09.2050</v>
      </c>
      <c r="B356" s="72">
        <f t="shared" si="91"/>
        <v>344</v>
      </c>
      <c r="C356" s="73">
        <f t="shared" si="101"/>
        <v>353493.02235950541</v>
      </c>
      <c r="D356" s="73">
        <f t="shared" si="92"/>
        <v>1708.5496080709429</v>
      </c>
      <c r="E356" s="73">
        <f t="shared" si="104"/>
        <v>20001.312800623138</v>
      </c>
      <c r="F356" s="143">
        <f t="shared" si="102"/>
        <v>21709.86240869408</v>
      </c>
      <c r="G356" s="154"/>
      <c r="H356" s="154"/>
      <c r="I356" s="73">
        <f t="shared" si="95"/>
        <v>21709.86240869408</v>
      </c>
      <c r="J356" s="76"/>
      <c r="K356" s="4"/>
      <c r="L356" s="5"/>
      <c r="M356" s="6"/>
      <c r="N356" s="63"/>
      <c r="O356" s="8"/>
      <c r="P356" s="64">
        <f t="shared" si="93"/>
        <v>0</v>
      </c>
      <c r="Q356" s="64">
        <f t="shared" si="96"/>
        <v>2</v>
      </c>
      <c r="R356" s="65">
        <f t="shared" si="103"/>
        <v>17</v>
      </c>
      <c r="S356" s="77">
        <f t="shared" si="105"/>
        <v>4.8333333333333336E-3</v>
      </c>
      <c r="T356" s="67"/>
      <c r="U356" s="68">
        <f t="shared" si="106"/>
        <v>3700000</v>
      </c>
      <c r="V356" s="69">
        <f t="shared" si="107"/>
        <v>360</v>
      </c>
      <c r="W356" s="69"/>
      <c r="X356" s="70">
        <f t="shared" si="97"/>
        <v>55003</v>
      </c>
      <c r="Y356" s="70">
        <f t="shared" si="98"/>
        <v>55033</v>
      </c>
      <c r="Z356" s="71" t="str">
        <f t="shared" si="99"/>
        <v>03.08.2050</v>
      </c>
      <c r="AA356" s="71" t="str">
        <f t="shared" si="100"/>
        <v>02.09.2050</v>
      </c>
      <c r="AB356" s="71"/>
      <c r="AC356" s="71"/>
      <c r="AD356" s="71"/>
      <c r="AE356" s="71"/>
      <c r="AF356" s="71"/>
      <c r="AG356" s="71"/>
      <c r="AH356" s="71"/>
    </row>
    <row r="357" spans="1:34" s="64" customFormat="1" x14ac:dyDescent="0.2">
      <c r="A357" s="7" t="str">
        <f t="shared" si="94"/>
        <v>03.09.2050 - 02.10.2050</v>
      </c>
      <c r="B357" s="72">
        <f t="shared" si="91"/>
        <v>345</v>
      </c>
      <c r="C357" s="73">
        <f t="shared" si="101"/>
        <v>333491.70955888228</v>
      </c>
      <c r="D357" s="73">
        <f t="shared" si="92"/>
        <v>1611.8765962012644</v>
      </c>
      <c r="E357" s="73">
        <f t="shared" si="104"/>
        <v>20097.985812492814</v>
      </c>
      <c r="F357" s="143">
        <f t="shared" si="102"/>
        <v>21709.86240869408</v>
      </c>
      <c r="G357" s="154"/>
      <c r="H357" s="154"/>
      <c r="I357" s="73">
        <f t="shared" si="95"/>
        <v>21709.86240869408</v>
      </c>
      <c r="J357" s="76"/>
      <c r="K357" s="4"/>
      <c r="L357" s="5"/>
      <c r="M357" s="6"/>
      <c r="N357" s="63"/>
      <c r="O357" s="8"/>
      <c r="P357" s="64">
        <f t="shared" si="93"/>
        <v>0</v>
      </c>
      <c r="Q357" s="64">
        <f t="shared" si="96"/>
        <v>2</v>
      </c>
      <c r="R357" s="65">
        <f t="shared" si="103"/>
        <v>16</v>
      </c>
      <c r="S357" s="77">
        <f t="shared" si="105"/>
        <v>4.8333333333333336E-3</v>
      </c>
      <c r="T357" s="67"/>
      <c r="U357" s="68">
        <f t="shared" si="106"/>
        <v>3700000</v>
      </c>
      <c r="V357" s="69">
        <f t="shared" si="107"/>
        <v>360</v>
      </c>
      <c r="W357" s="69"/>
      <c r="X357" s="70">
        <f t="shared" si="97"/>
        <v>55034</v>
      </c>
      <c r="Y357" s="70">
        <f t="shared" si="98"/>
        <v>55063</v>
      </c>
      <c r="Z357" s="71" t="str">
        <f t="shared" si="99"/>
        <v>03.09.2050</v>
      </c>
      <c r="AA357" s="71" t="str">
        <f t="shared" si="100"/>
        <v>02.10.2050</v>
      </c>
      <c r="AB357" s="71"/>
      <c r="AC357" s="71"/>
      <c r="AD357" s="71"/>
      <c r="AE357" s="71"/>
      <c r="AF357" s="71"/>
      <c r="AG357" s="71"/>
      <c r="AH357" s="71"/>
    </row>
    <row r="358" spans="1:34" s="64" customFormat="1" x14ac:dyDescent="0.2">
      <c r="A358" s="7" t="str">
        <f t="shared" si="94"/>
        <v>03.10.2050 - 02.11.2050</v>
      </c>
      <c r="B358" s="72">
        <f t="shared" si="91"/>
        <v>346</v>
      </c>
      <c r="C358" s="73">
        <f t="shared" si="101"/>
        <v>313393.7237463895</v>
      </c>
      <c r="D358" s="73">
        <f t="shared" si="92"/>
        <v>1514.7363314408826</v>
      </c>
      <c r="E358" s="73">
        <f t="shared" si="104"/>
        <v>20195.126077253197</v>
      </c>
      <c r="F358" s="143">
        <f t="shared" si="102"/>
        <v>21709.86240869408</v>
      </c>
      <c r="G358" s="154"/>
      <c r="H358" s="154"/>
      <c r="I358" s="73">
        <f t="shared" si="95"/>
        <v>21709.86240869408</v>
      </c>
      <c r="J358" s="76"/>
      <c r="K358" s="4"/>
      <c r="L358" s="5"/>
      <c r="M358" s="6"/>
      <c r="N358" s="63"/>
      <c r="O358" s="8"/>
      <c r="P358" s="64">
        <f t="shared" si="93"/>
        <v>0</v>
      </c>
      <c r="Q358" s="64">
        <f t="shared" si="96"/>
        <v>2</v>
      </c>
      <c r="R358" s="65">
        <f t="shared" si="103"/>
        <v>15</v>
      </c>
      <c r="S358" s="77">
        <f t="shared" si="105"/>
        <v>4.8333333333333336E-3</v>
      </c>
      <c r="T358" s="67"/>
      <c r="U358" s="68">
        <f t="shared" si="106"/>
        <v>3700000</v>
      </c>
      <c r="V358" s="69">
        <f t="shared" si="107"/>
        <v>360</v>
      </c>
      <c r="W358" s="69"/>
      <c r="X358" s="70">
        <f t="shared" si="97"/>
        <v>55064</v>
      </c>
      <c r="Y358" s="70">
        <f t="shared" si="98"/>
        <v>55094</v>
      </c>
      <c r="Z358" s="71" t="str">
        <f t="shared" si="99"/>
        <v>03.10.2050</v>
      </c>
      <c r="AA358" s="71" t="str">
        <f t="shared" si="100"/>
        <v>02.11.2050</v>
      </c>
      <c r="AB358" s="71"/>
      <c r="AC358" s="71"/>
      <c r="AD358" s="71"/>
      <c r="AE358" s="71"/>
      <c r="AF358" s="71"/>
      <c r="AG358" s="71"/>
      <c r="AH358" s="71"/>
    </row>
    <row r="359" spans="1:34" s="64" customFormat="1" x14ac:dyDescent="0.2">
      <c r="A359" s="7" t="str">
        <f t="shared" si="94"/>
        <v>03.11.2050 - 02.12.2050</v>
      </c>
      <c r="B359" s="72">
        <f t="shared" si="91"/>
        <v>347</v>
      </c>
      <c r="C359" s="73">
        <f t="shared" si="101"/>
        <v>293198.5976691363</v>
      </c>
      <c r="D359" s="73">
        <f t="shared" si="92"/>
        <v>1417.1265554008255</v>
      </c>
      <c r="E359" s="73">
        <f t="shared" si="104"/>
        <v>20292.735853293256</v>
      </c>
      <c r="F359" s="143">
        <f t="shared" si="102"/>
        <v>21709.86240869408</v>
      </c>
      <c r="G359" s="154"/>
      <c r="H359" s="154"/>
      <c r="I359" s="73">
        <f t="shared" si="95"/>
        <v>21709.86240869408</v>
      </c>
      <c r="J359" s="76"/>
      <c r="K359" s="4"/>
      <c r="L359" s="5"/>
      <c r="M359" s="6"/>
      <c r="N359" s="63"/>
      <c r="O359" s="8"/>
      <c r="P359" s="64">
        <f t="shared" si="93"/>
        <v>0</v>
      </c>
      <c r="Q359" s="64">
        <f t="shared" si="96"/>
        <v>2</v>
      </c>
      <c r="R359" s="65">
        <f t="shared" si="103"/>
        <v>14</v>
      </c>
      <c r="S359" s="77">
        <f t="shared" si="105"/>
        <v>4.8333333333333336E-3</v>
      </c>
      <c r="T359" s="67"/>
      <c r="U359" s="68">
        <f t="shared" si="106"/>
        <v>3700000</v>
      </c>
      <c r="V359" s="69">
        <f t="shared" si="107"/>
        <v>360</v>
      </c>
      <c r="W359" s="69"/>
      <c r="X359" s="70">
        <f t="shared" si="97"/>
        <v>55095</v>
      </c>
      <c r="Y359" s="70">
        <f t="shared" si="98"/>
        <v>55124</v>
      </c>
      <c r="Z359" s="71" t="str">
        <f t="shared" si="99"/>
        <v>03.11.2050</v>
      </c>
      <c r="AA359" s="71" t="str">
        <f t="shared" si="100"/>
        <v>02.12.2050</v>
      </c>
      <c r="AB359" s="71"/>
      <c r="AC359" s="71"/>
      <c r="AD359" s="71"/>
      <c r="AE359" s="71"/>
      <c r="AF359" s="71"/>
      <c r="AG359" s="71"/>
      <c r="AH359" s="71"/>
    </row>
    <row r="360" spans="1:34" s="64" customFormat="1" x14ac:dyDescent="0.2">
      <c r="A360" s="7" t="str">
        <f t="shared" si="94"/>
        <v>03.12.2050 - 02.01.2051</v>
      </c>
      <c r="B360" s="72">
        <f t="shared" si="91"/>
        <v>348</v>
      </c>
      <c r="C360" s="73">
        <f t="shared" si="101"/>
        <v>272905.86181584303</v>
      </c>
      <c r="D360" s="73">
        <f t="shared" si="92"/>
        <v>1319.0449987765746</v>
      </c>
      <c r="E360" s="73">
        <f t="shared" si="104"/>
        <v>20390.817409917505</v>
      </c>
      <c r="F360" s="143">
        <f t="shared" si="102"/>
        <v>21709.86240869408</v>
      </c>
      <c r="G360" s="154"/>
      <c r="H360" s="154"/>
      <c r="I360" s="73">
        <f t="shared" si="95"/>
        <v>21709.86240869408</v>
      </c>
      <c r="J360" s="76"/>
      <c r="K360" s="4"/>
      <c r="L360" s="5"/>
      <c r="M360" s="6"/>
      <c r="N360" s="63"/>
      <c r="O360" s="8"/>
      <c r="P360" s="64">
        <f t="shared" si="93"/>
        <v>0</v>
      </c>
      <c r="Q360" s="64">
        <f t="shared" si="96"/>
        <v>2</v>
      </c>
      <c r="R360" s="65">
        <f t="shared" si="103"/>
        <v>13</v>
      </c>
      <c r="S360" s="77">
        <f t="shared" si="105"/>
        <v>4.8333333333333336E-3</v>
      </c>
      <c r="T360" s="67"/>
      <c r="U360" s="68">
        <f t="shared" si="106"/>
        <v>3700000</v>
      </c>
      <c r="V360" s="69">
        <f t="shared" si="107"/>
        <v>360</v>
      </c>
      <c r="W360" s="69"/>
      <c r="X360" s="70">
        <f t="shared" si="97"/>
        <v>55125</v>
      </c>
      <c r="Y360" s="70">
        <f t="shared" si="98"/>
        <v>55155</v>
      </c>
      <c r="Z360" s="71" t="str">
        <f t="shared" si="99"/>
        <v>03.12.2050</v>
      </c>
      <c r="AA360" s="71" t="str">
        <f t="shared" si="100"/>
        <v>02.01.2051</v>
      </c>
      <c r="AB360" s="71"/>
      <c r="AC360" s="71"/>
      <c r="AD360" s="71"/>
      <c r="AE360" s="71"/>
      <c r="AF360" s="71"/>
      <c r="AG360" s="71"/>
      <c r="AH360" s="71"/>
    </row>
    <row r="361" spans="1:34" s="64" customFormat="1" x14ac:dyDescent="0.2">
      <c r="A361" s="7" t="str">
        <f t="shared" si="94"/>
        <v>03.01.2051 - 02.02.2051</v>
      </c>
      <c r="B361" s="72">
        <f t="shared" si="91"/>
        <v>349</v>
      </c>
      <c r="C361" s="73">
        <f t="shared" si="101"/>
        <v>252515.04440592552</v>
      </c>
      <c r="D361" s="73">
        <f t="shared" si="92"/>
        <v>1220.4893812953067</v>
      </c>
      <c r="E361" s="73">
        <f t="shared" si="104"/>
        <v>20489.373027398775</v>
      </c>
      <c r="F361" s="143">
        <f t="shared" si="102"/>
        <v>21709.86240869408</v>
      </c>
      <c r="G361" s="154"/>
      <c r="H361" s="154"/>
      <c r="I361" s="73">
        <f t="shared" si="95"/>
        <v>21709.86240869408</v>
      </c>
      <c r="J361" s="76"/>
      <c r="K361" s="4"/>
      <c r="L361" s="5"/>
      <c r="M361" s="6"/>
      <c r="N361" s="63"/>
      <c r="O361" s="8"/>
      <c r="P361" s="64">
        <f t="shared" si="93"/>
        <v>0</v>
      </c>
      <c r="Q361" s="64">
        <f t="shared" si="96"/>
        <v>2</v>
      </c>
      <c r="R361" s="65">
        <f t="shared" si="103"/>
        <v>12</v>
      </c>
      <c r="S361" s="77">
        <f t="shared" si="105"/>
        <v>4.8333333333333336E-3</v>
      </c>
      <c r="T361" s="67"/>
      <c r="U361" s="68">
        <f t="shared" si="106"/>
        <v>3700000</v>
      </c>
      <c r="V361" s="69">
        <f t="shared" si="107"/>
        <v>360</v>
      </c>
      <c r="W361" s="69"/>
      <c r="X361" s="70">
        <f t="shared" si="97"/>
        <v>55156</v>
      </c>
      <c r="Y361" s="70">
        <f t="shared" si="98"/>
        <v>55186</v>
      </c>
      <c r="Z361" s="71" t="str">
        <f t="shared" si="99"/>
        <v>03.01.2051</v>
      </c>
      <c r="AA361" s="71" t="str">
        <f t="shared" si="100"/>
        <v>02.02.2051</v>
      </c>
      <c r="AB361" s="71"/>
      <c r="AC361" s="71"/>
      <c r="AD361" s="71"/>
      <c r="AE361" s="71"/>
      <c r="AF361" s="71"/>
      <c r="AG361" s="71"/>
      <c r="AH361" s="71"/>
    </row>
    <row r="362" spans="1:34" s="64" customFormat="1" x14ac:dyDescent="0.2">
      <c r="A362" s="7" t="str">
        <f t="shared" si="94"/>
        <v>03.02.2051 - 02.03.2051</v>
      </c>
      <c r="B362" s="72">
        <f t="shared" si="91"/>
        <v>350</v>
      </c>
      <c r="C362" s="73">
        <f t="shared" si="101"/>
        <v>232025.67137852675</v>
      </c>
      <c r="D362" s="73">
        <f t="shared" si="92"/>
        <v>1121.4574116628794</v>
      </c>
      <c r="E362" s="73">
        <f t="shared" si="104"/>
        <v>20588.404997031201</v>
      </c>
      <c r="F362" s="143">
        <f t="shared" si="102"/>
        <v>21709.86240869408</v>
      </c>
      <c r="G362" s="154"/>
      <c r="H362" s="154"/>
      <c r="I362" s="73">
        <f t="shared" si="95"/>
        <v>21709.86240869408</v>
      </c>
      <c r="J362" s="76"/>
      <c r="K362" s="4"/>
      <c r="L362" s="5"/>
      <c r="M362" s="6"/>
      <c r="N362" s="63"/>
      <c r="O362" s="8"/>
      <c r="P362" s="64">
        <f t="shared" si="93"/>
        <v>0</v>
      </c>
      <c r="Q362" s="64">
        <f t="shared" si="96"/>
        <v>2</v>
      </c>
      <c r="R362" s="65">
        <f t="shared" si="103"/>
        <v>11</v>
      </c>
      <c r="S362" s="77">
        <f t="shared" si="105"/>
        <v>4.8333333333333336E-3</v>
      </c>
      <c r="T362" s="67"/>
      <c r="U362" s="68">
        <f t="shared" si="106"/>
        <v>3700000</v>
      </c>
      <c r="V362" s="69">
        <f t="shared" si="107"/>
        <v>360</v>
      </c>
      <c r="W362" s="69"/>
      <c r="X362" s="70">
        <f t="shared" si="97"/>
        <v>55187</v>
      </c>
      <c r="Y362" s="70">
        <f t="shared" si="98"/>
        <v>55214</v>
      </c>
      <c r="Z362" s="71" t="str">
        <f t="shared" si="99"/>
        <v>03.02.2051</v>
      </c>
      <c r="AA362" s="71" t="str">
        <f t="shared" si="100"/>
        <v>02.03.2051</v>
      </c>
      <c r="AB362" s="71"/>
      <c r="AC362" s="71"/>
      <c r="AD362" s="71"/>
      <c r="AE362" s="71"/>
      <c r="AF362" s="71"/>
      <c r="AG362" s="71"/>
      <c r="AH362" s="71"/>
    </row>
    <row r="363" spans="1:34" s="64" customFormat="1" x14ac:dyDescent="0.2">
      <c r="A363" s="7" t="str">
        <f t="shared" si="94"/>
        <v>03.03.2051 - 02.04.2051</v>
      </c>
      <c r="B363" s="72">
        <f t="shared" si="91"/>
        <v>351</v>
      </c>
      <c r="C363" s="73">
        <f t="shared" si="101"/>
        <v>211437.26638149554</v>
      </c>
      <c r="D363" s="73">
        <f t="shared" si="92"/>
        <v>1021.9467875105619</v>
      </c>
      <c r="E363" s="73">
        <f t="shared" si="104"/>
        <v>20687.915621183518</v>
      </c>
      <c r="F363" s="143">
        <f t="shared" si="102"/>
        <v>21709.86240869408</v>
      </c>
      <c r="G363" s="154"/>
      <c r="H363" s="154"/>
      <c r="I363" s="73">
        <f t="shared" si="95"/>
        <v>21709.86240869408</v>
      </c>
      <c r="J363" s="76"/>
      <c r="K363" s="4"/>
      <c r="L363" s="5"/>
      <c r="M363" s="6"/>
      <c r="N363" s="63"/>
      <c r="O363" s="8"/>
      <c r="P363" s="64">
        <f t="shared" si="93"/>
        <v>0</v>
      </c>
      <c r="Q363" s="64">
        <f t="shared" si="96"/>
        <v>2</v>
      </c>
      <c r="R363" s="65">
        <f t="shared" si="103"/>
        <v>10</v>
      </c>
      <c r="S363" s="77">
        <f>IF(J362=0,S362,J362/12)</f>
        <v>4.8333333333333336E-3</v>
      </c>
      <c r="T363" s="67"/>
      <c r="U363" s="68">
        <f>IF(OR(M362=$S$8,J362&gt;0),C363,U362)</f>
        <v>3700000</v>
      </c>
      <c r="V363" s="69">
        <f>IF(OR(M362=$S$8,J362&gt;0),R363,V362)</f>
        <v>360</v>
      </c>
      <c r="W363" s="69"/>
      <c r="X363" s="70">
        <f t="shared" si="97"/>
        <v>55215</v>
      </c>
      <c r="Y363" s="70">
        <f t="shared" si="98"/>
        <v>55245</v>
      </c>
      <c r="Z363" s="71" t="str">
        <f t="shared" si="99"/>
        <v>03.03.2051</v>
      </c>
      <c r="AA363" s="71" t="str">
        <f t="shared" si="100"/>
        <v>02.04.2051</v>
      </c>
      <c r="AB363" s="71"/>
      <c r="AC363" s="71"/>
      <c r="AD363" s="71"/>
      <c r="AE363" s="71"/>
      <c r="AF363" s="71"/>
      <c r="AG363" s="71"/>
      <c r="AH363" s="71"/>
    </row>
    <row r="364" spans="1:34" s="64" customFormat="1" x14ac:dyDescent="0.2">
      <c r="A364" s="7" t="str">
        <f t="shared" si="94"/>
        <v>03.04.2051 - 02.05.2051</v>
      </c>
      <c r="B364" s="72">
        <f t="shared" si="91"/>
        <v>352</v>
      </c>
      <c r="C364" s="73">
        <f t="shared" si="101"/>
        <v>190749.35076031202</v>
      </c>
      <c r="D364" s="73">
        <f t="shared" si="92"/>
        <v>921.95519534150822</v>
      </c>
      <c r="E364" s="73">
        <f t="shared" si="104"/>
        <v>20787.907213352573</v>
      </c>
      <c r="F364" s="143">
        <f t="shared" si="102"/>
        <v>21709.86240869408</v>
      </c>
      <c r="G364" s="154"/>
      <c r="H364" s="154"/>
      <c r="I364" s="73">
        <f t="shared" si="95"/>
        <v>21709.86240869408</v>
      </c>
      <c r="J364" s="76"/>
      <c r="K364" s="4"/>
      <c r="L364" s="5"/>
      <c r="M364" s="6"/>
      <c r="N364" s="63"/>
      <c r="O364" s="8"/>
      <c r="P364" s="64">
        <f t="shared" si="93"/>
        <v>0</v>
      </c>
      <c r="Q364" s="64">
        <f t="shared" si="96"/>
        <v>2</v>
      </c>
      <c r="R364" s="65">
        <f t="shared" si="103"/>
        <v>9</v>
      </c>
      <c r="S364" s="77">
        <f>IF(J363=0,S363,J363/12)</f>
        <v>4.8333333333333336E-3</v>
      </c>
      <c r="T364" s="67"/>
      <c r="U364" s="68">
        <f>IF(OR(M363=$S$8,J363&gt;0),C364,U363)</f>
        <v>3700000</v>
      </c>
      <c r="V364" s="69">
        <f>IF(OR(M363=$S$8,J363&gt;0),R364,V363)</f>
        <v>360</v>
      </c>
      <c r="W364" s="69"/>
      <c r="X364" s="70">
        <f t="shared" si="97"/>
        <v>55246</v>
      </c>
      <c r="Y364" s="70">
        <f t="shared" si="98"/>
        <v>55275</v>
      </c>
      <c r="Z364" s="71" t="str">
        <f t="shared" si="99"/>
        <v>03.04.2051</v>
      </c>
      <c r="AA364" s="71" t="str">
        <f t="shared" si="100"/>
        <v>02.05.2051</v>
      </c>
      <c r="AB364" s="71"/>
      <c r="AC364" s="71"/>
      <c r="AD364" s="71"/>
      <c r="AE364" s="71"/>
      <c r="AF364" s="71"/>
      <c r="AG364" s="71"/>
      <c r="AH364" s="71"/>
    </row>
    <row r="365" spans="1:34" s="64" customFormat="1" x14ac:dyDescent="0.2">
      <c r="A365" s="7" t="str">
        <f t="shared" si="94"/>
        <v>03.05.2051 - 02.06.2051</v>
      </c>
      <c r="B365" s="72">
        <f t="shared" si="91"/>
        <v>353</v>
      </c>
      <c r="C365" s="73">
        <f t="shared" si="101"/>
        <v>169961.44354695946</v>
      </c>
      <c r="D365" s="73">
        <f t="shared" si="92"/>
        <v>821.48031047697077</v>
      </c>
      <c r="E365" s="73">
        <f t="shared" si="104"/>
        <v>20888.382098217109</v>
      </c>
      <c r="F365" s="143">
        <f t="shared" si="102"/>
        <v>21709.86240869408</v>
      </c>
      <c r="G365" s="154"/>
      <c r="H365" s="154"/>
      <c r="I365" s="73">
        <f t="shared" si="95"/>
        <v>21709.86240869408</v>
      </c>
      <c r="J365" s="76"/>
      <c r="K365" s="4"/>
      <c r="L365" s="5"/>
      <c r="M365" s="6"/>
      <c r="N365" s="63"/>
      <c r="O365" s="8"/>
      <c r="P365" s="64">
        <f t="shared" si="93"/>
        <v>0</v>
      </c>
      <c r="Q365" s="64">
        <f t="shared" si="96"/>
        <v>2</v>
      </c>
      <c r="R365" s="65">
        <f t="shared" si="103"/>
        <v>8</v>
      </c>
      <c r="S365" s="77">
        <f t="shared" si="105"/>
        <v>4.8333333333333336E-3</v>
      </c>
      <c r="T365" s="67"/>
      <c r="U365" s="68">
        <f t="shared" si="106"/>
        <v>3700000</v>
      </c>
      <c r="V365" s="69">
        <f t="shared" si="107"/>
        <v>360</v>
      </c>
      <c r="W365" s="69"/>
      <c r="X365" s="70">
        <f t="shared" si="97"/>
        <v>55276</v>
      </c>
      <c r="Y365" s="70">
        <f t="shared" si="98"/>
        <v>55306</v>
      </c>
      <c r="Z365" s="71" t="str">
        <f t="shared" si="99"/>
        <v>03.05.2051</v>
      </c>
      <c r="AA365" s="71" t="str">
        <f t="shared" si="100"/>
        <v>02.06.2051</v>
      </c>
      <c r="AB365" s="71"/>
      <c r="AC365" s="71"/>
      <c r="AD365" s="71"/>
      <c r="AE365" s="71"/>
      <c r="AF365" s="71"/>
      <c r="AG365" s="71"/>
      <c r="AH365" s="71"/>
    </row>
    <row r="366" spans="1:34" s="64" customFormat="1" x14ac:dyDescent="0.2">
      <c r="A366" s="7" t="str">
        <f t="shared" si="94"/>
        <v>03.06.2051 - 02.07.2051</v>
      </c>
      <c r="B366" s="72">
        <f t="shared" si="91"/>
        <v>354</v>
      </c>
      <c r="C366" s="73">
        <f t="shared" si="101"/>
        <v>149073.06144874234</v>
      </c>
      <c r="D366" s="73">
        <f t="shared" si="92"/>
        <v>720.51979700225468</v>
      </c>
      <c r="E366" s="73">
        <f t="shared" si="104"/>
        <v>20989.342611691824</v>
      </c>
      <c r="F366" s="143">
        <f t="shared" si="102"/>
        <v>21709.86240869408</v>
      </c>
      <c r="G366" s="154"/>
      <c r="H366" s="154"/>
      <c r="I366" s="73">
        <f t="shared" si="95"/>
        <v>21709.86240869408</v>
      </c>
      <c r="J366" s="76"/>
      <c r="K366" s="4"/>
      <c r="L366" s="5"/>
      <c r="M366" s="6"/>
      <c r="N366" s="63"/>
      <c r="O366" s="8"/>
      <c r="P366" s="64">
        <f t="shared" si="93"/>
        <v>0</v>
      </c>
      <c r="Q366" s="64">
        <f t="shared" si="96"/>
        <v>2</v>
      </c>
      <c r="R366" s="65">
        <f t="shared" si="103"/>
        <v>7</v>
      </c>
      <c r="S366" s="77">
        <f t="shared" si="105"/>
        <v>4.8333333333333336E-3</v>
      </c>
      <c r="T366" s="67"/>
      <c r="U366" s="68">
        <f t="shared" si="106"/>
        <v>3700000</v>
      </c>
      <c r="V366" s="69">
        <f t="shared" si="107"/>
        <v>360</v>
      </c>
      <c r="W366" s="69"/>
      <c r="X366" s="70">
        <f t="shared" si="97"/>
        <v>55307</v>
      </c>
      <c r="Y366" s="70">
        <f t="shared" si="98"/>
        <v>55336</v>
      </c>
      <c r="Z366" s="71" t="str">
        <f t="shared" si="99"/>
        <v>03.06.2051</v>
      </c>
      <c r="AA366" s="71" t="str">
        <f t="shared" si="100"/>
        <v>02.07.2051</v>
      </c>
      <c r="AB366" s="71"/>
      <c r="AC366" s="71"/>
      <c r="AD366" s="71"/>
      <c r="AE366" s="71"/>
      <c r="AF366" s="71"/>
      <c r="AG366" s="71"/>
      <c r="AH366" s="71"/>
    </row>
    <row r="367" spans="1:34" s="64" customFormat="1" x14ac:dyDescent="0.2">
      <c r="A367" s="7" t="str">
        <f t="shared" si="94"/>
        <v>03.07.2051 - 02.08.2051</v>
      </c>
      <c r="B367" s="72">
        <f t="shared" si="91"/>
        <v>355</v>
      </c>
      <c r="C367" s="73">
        <f t="shared" si="101"/>
        <v>128083.71883705052</v>
      </c>
      <c r="D367" s="73">
        <f t="shared" si="92"/>
        <v>619.07130771241088</v>
      </c>
      <c r="E367" s="73">
        <f t="shared" si="104"/>
        <v>21090.791100981671</v>
      </c>
      <c r="F367" s="143">
        <f t="shared" si="102"/>
        <v>21709.86240869408</v>
      </c>
      <c r="G367" s="154"/>
      <c r="H367" s="154"/>
      <c r="I367" s="73">
        <f t="shared" si="95"/>
        <v>21709.86240869408</v>
      </c>
      <c r="J367" s="76"/>
      <c r="K367" s="4"/>
      <c r="L367" s="5"/>
      <c r="M367" s="6"/>
      <c r="N367" s="63"/>
      <c r="O367" s="8"/>
      <c r="P367" s="64">
        <f t="shared" si="93"/>
        <v>0</v>
      </c>
      <c r="Q367" s="64">
        <f t="shared" si="96"/>
        <v>2</v>
      </c>
      <c r="R367" s="65">
        <f t="shared" si="103"/>
        <v>6</v>
      </c>
      <c r="S367" s="77">
        <f t="shared" si="105"/>
        <v>4.8333333333333336E-3</v>
      </c>
      <c r="T367" s="67"/>
      <c r="U367" s="68">
        <f t="shared" si="106"/>
        <v>3700000</v>
      </c>
      <c r="V367" s="69">
        <f t="shared" si="107"/>
        <v>360</v>
      </c>
      <c r="W367" s="69"/>
      <c r="X367" s="70">
        <f t="shared" si="97"/>
        <v>55337</v>
      </c>
      <c r="Y367" s="70">
        <f t="shared" si="98"/>
        <v>55367</v>
      </c>
      <c r="Z367" s="71" t="str">
        <f t="shared" si="99"/>
        <v>03.07.2051</v>
      </c>
      <c r="AA367" s="71" t="str">
        <f t="shared" si="100"/>
        <v>02.08.2051</v>
      </c>
      <c r="AB367" s="71"/>
      <c r="AC367" s="71"/>
      <c r="AD367" s="71"/>
      <c r="AE367" s="71"/>
      <c r="AF367" s="71"/>
      <c r="AG367" s="71"/>
      <c r="AH367" s="71"/>
    </row>
    <row r="368" spans="1:34" s="64" customFormat="1" x14ac:dyDescent="0.2">
      <c r="A368" s="7" t="str">
        <f t="shared" si="94"/>
        <v>03.08.2051 - 02.09.2051</v>
      </c>
      <c r="B368" s="72">
        <f t="shared" si="91"/>
        <v>356</v>
      </c>
      <c r="C368" s="73">
        <f t="shared" si="101"/>
        <v>106992.92773606884</v>
      </c>
      <c r="D368" s="73">
        <f t="shared" si="92"/>
        <v>517.13248405766615</v>
      </c>
      <c r="E368" s="73">
        <f t="shared" si="104"/>
        <v>21192.729924636413</v>
      </c>
      <c r="F368" s="143">
        <f t="shared" si="102"/>
        <v>21709.86240869408</v>
      </c>
      <c r="G368" s="154"/>
      <c r="H368" s="154"/>
      <c r="I368" s="73">
        <f t="shared" si="95"/>
        <v>21709.86240869408</v>
      </c>
      <c r="J368" s="76"/>
      <c r="K368" s="4"/>
      <c r="L368" s="5"/>
      <c r="M368" s="6"/>
      <c r="N368" s="63"/>
      <c r="O368" s="8"/>
      <c r="P368" s="64">
        <f t="shared" si="93"/>
        <v>0</v>
      </c>
      <c r="Q368" s="64">
        <f t="shared" si="96"/>
        <v>2</v>
      </c>
      <c r="R368" s="65">
        <f t="shared" si="103"/>
        <v>5</v>
      </c>
      <c r="S368" s="77">
        <f t="shared" si="105"/>
        <v>4.8333333333333336E-3</v>
      </c>
      <c r="T368" s="67"/>
      <c r="U368" s="68">
        <f t="shared" si="106"/>
        <v>3700000</v>
      </c>
      <c r="V368" s="69">
        <f t="shared" si="107"/>
        <v>360</v>
      </c>
      <c r="W368" s="69"/>
      <c r="X368" s="70">
        <f t="shared" si="97"/>
        <v>55368</v>
      </c>
      <c r="Y368" s="70">
        <f t="shared" si="98"/>
        <v>55398</v>
      </c>
      <c r="Z368" s="71" t="str">
        <f t="shared" si="99"/>
        <v>03.08.2051</v>
      </c>
      <c r="AA368" s="71" t="str">
        <f t="shared" si="100"/>
        <v>02.09.2051</v>
      </c>
      <c r="AB368" s="71"/>
      <c r="AC368" s="71"/>
      <c r="AD368" s="71"/>
      <c r="AE368" s="71"/>
      <c r="AF368" s="71"/>
      <c r="AG368" s="71"/>
      <c r="AH368" s="71"/>
    </row>
    <row r="369" spans="1:34" s="64" customFormat="1" x14ac:dyDescent="0.2">
      <c r="A369" s="7" t="str">
        <f t="shared" si="94"/>
        <v>03.09.2051 - 02.10.2051</v>
      </c>
      <c r="B369" s="72">
        <f t="shared" si="91"/>
        <v>357</v>
      </c>
      <c r="C369" s="73">
        <f t="shared" si="101"/>
        <v>85800.19781143243</v>
      </c>
      <c r="D369" s="73">
        <f t="shared" si="92"/>
        <v>414.70095608859009</v>
      </c>
      <c r="E369" s="73">
        <f t="shared" si="104"/>
        <v>21295.161452605491</v>
      </c>
      <c r="F369" s="143">
        <f t="shared" si="102"/>
        <v>21709.86240869408</v>
      </c>
      <c r="G369" s="154"/>
      <c r="H369" s="154"/>
      <c r="I369" s="73">
        <f t="shared" si="95"/>
        <v>21709.86240869408</v>
      </c>
      <c r="J369" s="76"/>
      <c r="K369" s="4"/>
      <c r="L369" s="5"/>
      <c r="M369" s="6"/>
      <c r="N369" s="63"/>
      <c r="O369" s="8"/>
      <c r="P369" s="64">
        <f t="shared" si="93"/>
        <v>0</v>
      </c>
      <c r="Q369" s="64">
        <f t="shared" si="96"/>
        <v>2</v>
      </c>
      <c r="R369" s="65">
        <f t="shared" si="103"/>
        <v>4</v>
      </c>
      <c r="S369" s="77">
        <f t="shared" si="105"/>
        <v>4.8333333333333336E-3</v>
      </c>
      <c r="T369" s="67"/>
      <c r="U369" s="68">
        <f t="shared" si="106"/>
        <v>3700000</v>
      </c>
      <c r="V369" s="69">
        <f t="shared" si="107"/>
        <v>360</v>
      </c>
      <c r="W369" s="69"/>
      <c r="X369" s="70">
        <f t="shared" si="97"/>
        <v>55399</v>
      </c>
      <c r="Y369" s="70">
        <f t="shared" si="98"/>
        <v>55428</v>
      </c>
      <c r="Z369" s="71" t="str">
        <f t="shared" si="99"/>
        <v>03.09.2051</v>
      </c>
      <c r="AA369" s="71" t="str">
        <f t="shared" si="100"/>
        <v>02.10.2051</v>
      </c>
      <c r="AB369" s="71"/>
      <c r="AC369" s="71"/>
      <c r="AD369" s="71"/>
      <c r="AE369" s="71"/>
      <c r="AF369" s="71"/>
      <c r="AG369" s="71"/>
      <c r="AH369" s="71"/>
    </row>
    <row r="370" spans="1:34" s="64" customFormat="1" x14ac:dyDescent="0.2">
      <c r="A370" s="7" t="str">
        <f t="shared" si="94"/>
        <v>03.10.2051 - 02.11.2051</v>
      </c>
      <c r="B370" s="72">
        <f t="shared" si="91"/>
        <v>358</v>
      </c>
      <c r="C370" s="73">
        <f t="shared" si="101"/>
        <v>64505.036358826939</v>
      </c>
      <c r="D370" s="73">
        <f t="shared" si="92"/>
        <v>311.77434240099689</v>
      </c>
      <c r="E370" s="73">
        <f t="shared" si="104"/>
        <v>21398.088066293083</v>
      </c>
      <c r="F370" s="143">
        <f t="shared" si="102"/>
        <v>21709.86240869408</v>
      </c>
      <c r="G370" s="154"/>
      <c r="H370" s="154"/>
      <c r="I370" s="73">
        <f t="shared" si="95"/>
        <v>21709.86240869408</v>
      </c>
      <c r="J370" s="76"/>
      <c r="K370" s="4"/>
      <c r="L370" s="5"/>
      <c r="M370" s="6"/>
      <c r="N370" s="63"/>
      <c r="O370" s="8"/>
      <c r="P370" s="64">
        <f t="shared" si="93"/>
        <v>0</v>
      </c>
      <c r="Q370" s="64">
        <f t="shared" si="96"/>
        <v>2</v>
      </c>
      <c r="R370" s="65">
        <f t="shared" si="103"/>
        <v>3</v>
      </c>
      <c r="S370" s="77">
        <f t="shared" si="105"/>
        <v>4.8333333333333336E-3</v>
      </c>
      <c r="T370" s="67"/>
      <c r="U370" s="68">
        <f t="shared" si="106"/>
        <v>3700000</v>
      </c>
      <c r="V370" s="69">
        <f t="shared" si="107"/>
        <v>360</v>
      </c>
      <c r="W370" s="69"/>
      <c r="X370" s="70">
        <f t="shared" si="97"/>
        <v>55429</v>
      </c>
      <c r="Y370" s="70">
        <f t="shared" si="98"/>
        <v>55459</v>
      </c>
      <c r="Z370" s="71" t="str">
        <f t="shared" si="99"/>
        <v>03.10.2051</v>
      </c>
      <c r="AA370" s="71" t="str">
        <f t="shared" si="100"/>
        <v>02.11.2051</v>
      </c>
      <c r="AB370" s="71"/>
      <c r="AC370" s="71"/>
      <c r="AD370" s="71"/>
      <c r="AE370" s="71"/>
      <c r="AF370" s="71"/>
      <c r="AG370" s="71"/>
      <c r="AH370" s="71"/>
    </row>
    <row r="371" spans="1:34" s="64" customFormat="1" x14ac:dyDescent="0.2">
      <c r="A371" s="7" t="str">
        <f t="shared" si="94"/>
        <v>03.11.2051 - 02.12.2051</v>
      </c>
      <c r="B371" s="72">
        <f t="shared" si="91"/>
        <v>359</v>
      </c>
      <c r="C371" s="73">
        <f t="shared" si="101"/>
        <v>43106.948292533853</v>
      </c>
      <c r="D371" s="73">
        <f t="shared" si="92"/>
        <v>208.35025008058031</v>
      </c>
      <c r="E371" s="73">
        <f t="shared" si="104"/>
        <v>21501.512158613499</v>
      </c>
      <c r="F371" s="143">
        <f t="shared" si="102"/>
        <v>21709.86240869408</v>
      </c>
      <c r="G371" s="154"/>
      <c r="H371" s="154"/>
      <c r="I371" s="73">
        <f t="shared" si="95"/>
        <v>21709.86240869408</v>
      </c>
      <c r="J371" s="76"/>
      <c r="K371" s="4"/>
      <c r="L371" s="5"/>
      <c r="M371" s="6"/>
      <c r="N371" s="63"/>
      <c r="O371" s="8"/>
      <c r="P371" s="64">
        <f t="shared" si="93"/>
        <v>0</v>
      </c>
      <c r="Q371" s="64">
        <f t="shared" si="96"/>
        <v>2</v>
      </c>
      <c r="R371" s="65">
        <f t="shared" si="103"/>
        <v>2</v>
      </c>
      <c r="S371" s="77">
        <f t="shared" si="105"/>
        <v>4.8333333333333336E-3</v>
      </c>
      <c r="T371" s="67"/>
      <c r="U371" s="68">
        <f t="shared" si="106"/>
        <v>3700000</v>
      </c>
      <c r="V371" s="69">
        <f t="shared" si="107"/>
        <v>360</v>
      </c>
      <c r="W371" s="69"/>
      <c r="X371" s="70">
        <f t="shared" si="97"/>
        <v>55460</v>
      </c>
      <c r="Y371" s="70">
        <f t="shared" si="98"/>
        <v>55489</v>
      </c>
      <c r="Z371" s="71" t="str">
        <f t="shared" si="99"/>
        <v>03.11.2051</v>
      </c>
      <c r="AA371" s="71" t="str">
        <f t="shared" si="100"/>
        <v>02.12.2051</v>
      </c>
      <c r="AB371" s="71"/>
      <c r="AC371" s="71"/>
      <c r="AD371" s="71"/>
      <c r="AE371" s="71"/>
      <c r="AF371" s="71"/>
      <c r="AG371" s="71"/>
      <c r="AH371" s="71"/>
    </row>
    <row r="372" spans="1:34" s="64" customFormat="1" x14ac:dyDescent="0.2">
      <c r="A372" s="7" t="str">
        <f t="shared" si="94"/>
        <v>03.12.2051 - 02.01.2052</v>
      </c>
      <c r="B372" s="72">
        <f t="shared" si="91"/>
        <v>360</v>
      </c>
      <c r="C372" s="73">
        <f t="shared" si="101"/>
        <v>21605.436133920353</v>
      </c>
      <c r="D372" s="73">
        <f t="shared" si="92"/>
        <v>104.42627464728172</v>
      </c>
      <c r="E372" s="73">
        <f t="shared" si="104"/>
        <v>21605.436134046799</v>
      </c>
      <c r="F372" s="143">
        <f t="shared" si="102"/>
        <v>21709.86240869408</v>
      </c>
      <c r="G372" s="154"/>
      <c r="H372" s="154"/>
      <c r="I372" s="73">
        <f t="shared" si="95"/>
        <v>21709.86240869408</v>
      </c>
      <c r="J372" s="76"/>
      <c r="K372" s="4"/>
      <c r="L372" s="5"/>
      <c r="M372" s="6"/>
      <c r="N372" s="63"/>
      <c r="O372" s="8"/>
      <c r="P372" s="64">
        <f t="shared" si="93"/>
        <v>0</v>
      </c>
      <c r="Q372" s="64">
        <f t="shared" si="96"/>
        <v>2</v>
      </c>
      <c r="R372" s="65">
        <f t="shared" si="103"/>
        <v>1</v>
      </c>
      <c r="S372" s="77">
        <f t="shared" si="105"/>
        <v>4.8333333333333336E-3</v>
      </c>
      <c r="T372" s="67"/>
      <c r="U372" s="68">
        <f t="shared" si="106"/>
        <v>3700000</v>
      </c>
      <c r="V372" s="69">
        <f t="shared" si="107"/>
        <v>360</v>
      </c>
      <c r="W372" s="69"/>
      <c r="X372" s="70">
        <f t="shared" si="97"/>
        <v>55490</v>
      </c>
      <c r="Y372" s="70">
        <f t="shared" si="98"/>
        <v>55520</v>
      </c>
      <c r="Z372" s="71" t="str">
        <f t="shared" si="99"/>
        <v>03.12.2051</v>
      </c>
      <c r="AA372" s="71" t="str">
        <f t="shared" si="100"/>
        <v>02.01.2052</v>
      </c>
      <c r="AB372" s="71"/>
      <c r="AC372" s="71"/>
      <c r="AD372" s="71"/>
      <c r="AE372" s="71"/>
      <c r="AF372" s="71"/>
      <c r="AG372" s="71"/>
      <c r="AH372" s="71"/>
    </row>
    <row r="373" spans="1:34" s="78" customFormat="1" ht="36" customHeight="1" x14ac:dyDescent="0.2">
      <c r="B373" s="79" t="s">
        <v>25</v>
      </c>
      <c r="C373" s="80"/>
      <c r="D373" s="81">
        <f>SUM(D12:D372)</f>
        <v>4117314.3027461814</v>
      </c>
      <c r="E373" s="80">
        <f>SUM(E13:E372)</f>
        <v>3700000.0000001234</v>
      </c>
      <c r="F373" s="155" t="s">
        <v>26</v>
      </c>
      <c r="G373" s="156"/>
      <c r="H373" s="157"/>
      <c r="I373" s="80">
        <f>SUM(I12:I372)</f>
        <v>7817314.3027462568</v>
      </c>
      <c r="J373" s="82"/>
      <c r="K373" s="83">
        <f>SUM(K13:K372)</f>
        <v>0</v>
      </c>
      <c r="L373" s="84"/>
      <c r="M373" s="85"/>
      <c r="N373" s="86"/>
      <c r="O373" s="8"/>
      <c r="P373" s="87"/>
      <c r="Q373" s="88"/>
      <c r="R373" s="89"/>
      <c r="S373" s="88"/>
      <c r="T373" s="90"/>
      <c r="V373" s="91"/>
      <c r="W373" s="91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</row>
    <row r="374" spans="1:34" s="15" customFormat="1" x14ac:dyDescent="0.2">
      <c r="B374" s="93"/>
      <c r="C374" s="93"/>
      <c r="D374" s="93"/>
      <c r="E374" s="93"/>
      <c r="F374" s="93"/>
      <c r="G374" s="93"/>
      <c r="H374" s="93"/>
      <c r="I374" s="93"/>
      <c r="J374" s="94"/>
      <c r="K374" s="95"/>
      <c r="L374" s="94"/>
      <c r="M374" s="96"/>
      <c r="N374" s="17"/>
      <c r="O374" s="8"/>
      <c r="P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</row>
    <row r="375" spans="1:34" s="15" customFormat="1" x14ac:dyDescent="0.2">
      <c r="B375" s="93"/>
      <c r="C375" s="93"/>
      <c r="D375" s="93"/>
      <c r="E375" s="93"/>
      <c r="F375" s="93"/>
      <c r="G375" s="93"/>
      <c r="H375" s="93"/>
      <c r="I375" s="93"/>
      <c r="J375" s="94"/>
      <c r="K375" s="95"/>
      <c r="L375" s="94"/>
      <c r="M375" s="96"/>
      <c r="N375" s="17"/>
      <c r="O375" s="8"/>
      <c r="P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</row>
    <row r="376" spans="1:34" x14ac:dyDescent="0.2">
      <c r="B376" s="93"/>
      <c r="C376" s="97"/>
      <c r="D376" s="97"/>
      <c r="E376" s="97"/>
      <c r="F376" s="97"/>
      <c r="G376" s="98"/>
      <c r="H376" s="98"/>
      <c r="I376" s="98"/>
      <c r="J376" s="99"/>
      <c r="K376" s="100"/>
      <c r="L376" s="94"/>
      <c r="M376" s="101"/>
      <c r="O376" s="8"/>
      <c r="P376" s="102"/>
      <c r="Q376" s="35"/>
      <c r="R376" s="36"/>
      <c r="S376" s="35"/>
      <c r="U376" s="12"/>
    </row>
    <row r="377" spans="1:34" x14ac:dyDescent="0.2">
      <c r="B377" s="93"/>
      <c r="C377" s="97"/>
      <c r="D377" s="97"/>
      <c r="E377" s="97"/>
      <c r="F377" s="97"/>
      <c r="G377" s="98"/>
      <c r="H377" s="98"/>
      <c r="I377" s="98"/>
      <c r="J377" s="99"/>
      <c r="K377" s="100"/>
      <c r="L377" s="94"/>
      <c r="M377" s="101"/>
      <c r="O377" s="8"/>
      <c r="P377" s="102"/>
      <c r="Q377" s="35"/>
      <c r="R377" s="36"/>
      <c r="S377" s="35"/>
      <c r="U377" s="12"/>
    </row>
    <row r="378" spans="1:34" x14ac:dyDescent="0.2">
      <c r="B378" s="93"/>
      <c r="C378" s="97"/>
      <c r="D378" s="97"/>
      <c r="E378" s="97"/>
      <c r="F378" s="97"/>
      <c r="G378" s="98"/>
      <c r="H378" s="98"/>
      <c r="I378" s="98"/>
      <c r="J378" s="99"/>
      <c r="K378" s="100"/>
      <c r="L378" s="94"/>
      <c r="M378" s="101"/>
      <c r="O378" s="8"/>
      <c r="P378" s="102"/>
      <c r="Q378" s="35"/>
      <c r="R378" s="36"/>
      <c r="S378" s="35"/>
      <c r="U378" s="12"/>
    </row>
    <row r="379" spans="1:34" x14ac:dyDescent="0.2">
      <c r="B379" s="93"/>
      <c r="C379" s="97"/>
      <c r="D379" s="97"/>
      <c r="E379" s="97"/>
      <c r="F379" s="97"/>
      <c r="G379" s="98"/>
      <c r="H379" s="98"/>
      <c r="I379" s="98"/>
      <c r="J379" s="99"/>
      <c r="K379" s="100"/>
      <c r="L379" s="94"/>
      <c r="M379" s="101"/>
      <c r="O379" s="8"/>
      <c r="P379" s="102"/>
      <c r="Q379" s="35"/>
      <c r="R379" s="36"/>
      <c r="S379" s="35"/>
      <c r="U379" s="12"/>
    </row>
    <row r="380" spans="1:34" x14ac:dyDescent="0.2">
      <c r="B380" s="93"/>
      <c r="C380" s="97"/>
      <c r="D380" s="97"/>
      <c r="E380" s="97"/>
      <c r="F380" s="97"/>
      <c r="G380" s="98"/>
      <c r="H380" s="98"/>
      <c r="I380" s="98"/>
      <c r="J380" s="99"/>
      <c r="K380" s="100"/>
      <c r="L380" s="94"/>
      <c r="M380" s="101"/>
      <c r="O380" s="8"/>
      <c r="P380" s="102"/>
      <c r="Q380" s="35"/>
      <c r="R380" s="36"/>
      <c r="S380" s="35"/>
      <c r="U380" s="12"/>
    </row>
    <row r="381" spans="1:34" x14ac:dyDescent="0.2">
      <c r="B381" s="93"/>
      <c r="C381" s="97"/>
      <c r="D381" s="97"/>
      <c r="E381" s="97"/>
      <c r="F381" s="97"/>
      <c r="G381" s="98"/>
      <c r="H381" s="98"/>
      <c r="I381" s="98"/>
      <c r="J381" s="99"/>
      <c r="K381" s="100"/>
      <c r="L381" s="94"/>
      <c r="M381" s="101"/>
      <c r="O381" s="8"/>
      <c r="P381" s="102"/>
      <c r="Q381" s="35"/>
      <c r="R381" s="36"/>
      <c r="S381" s="35"/>
      <c r="U381" s="12"/>
    </row>
    <row r="382" spans="1:34" x14ac:dyDescent="0.2">
      <c r="B382" s="93"/>
      <c r="C382" s="97"/>
      <c r="D382" s="97"/>
      <c r="E382" s="97"/>
      <c r="F382" s="97"/>
      <c r="G382" s="98"/>
      <c r="H382" s="98"/>
      <c r="I382" s="98"/>
      <c r="J382" s="99"/>
      <c r="K382" s="100"/>
      <c r="L382" s="94"/>
      <c r="M382" s="101"/>
      <c r="O382" s="8"/>
      <c r="P382" s="102"/>
      <c r="Q382" s="35"/>
      <c r="R382" s="36"/>
      <c r="S382" s="35"/>
      <c r="U382" s="12"/>
    </row>
    <row r="383" spans="1:34" x14ac:dyDescent="0.2">
      <c r="B383" s="93"/>
      <c r="C383" s="97"/>
      <c r="D383" s="97"/>
      <c r="E383" s="97"/>
      <c r="F383" s="97"/>
      <c r="G383" s="98"/>
      <c r="H383" s="98"/>
      <c r="I383" s="98"/>
      <c r="J383" s="99"/>
      <c r="K383" s="100"/>
      <c r="L383" s="94"/>
      <c r="M383" s="101"/>
      <c r="O383" s="8"/>
      <c r="P383" s="102"/>
      <c r="Q383" s="35"/>
      <c r="R383" s="36"/>
      <c r="S383" s="35"/>
      <c r="U383" s="12"/>
    </row>
    <row r="384" spans="1:34" x14ac:dyDescent="0.2">
      <c r="B384" s="93"/>
      <c r="C384" s="97"/>
      <c r="D384" s="97"/>
      <c r="E384" s="97"/>
      <c r="F384" s="97"/>
      <c r="G384" s="98"/>
      <c r="H384" s="98"/>
      <c r="I384" s="98"/>
      <c r="J384" s="99"/>
      <c r="K384" s="100"/>
      <c r="L384" s="94"/>
      <c r="M384" s="101"/>
      <c r="O384" s="8"/>
      <c r="P384" s="102"/>
      <c r="Q384" s="35"/>
      <c r="R384" s="36"/>
      <c r="S384" s="35"/>
      <c r="U384" s="12"/>
    </row>
    <row r="385" spans="2:34" x14ac:dyDescent="0.2">
      <c r="B385" s="93"/>
      <c r="C385" s="97"/>
      <c r="D385" s="97"/>
      <c r="E385" s="97"/>
      <c r="F385" s="97"/>
      <c r="G385" s="98"/>
      <c r="H385" s="98"/>
      <c r="I385" s="98"/>
      <c r="J385" s="99"/>
      <c r="K385" s="100"/>
      <c r="L385" s="94"/>
      <c r="M385" s="101"/>
      <c r="O385" s="8"/>
      <c r="P385" s="102"/>
      <c r="Q385" s="35"/>
      <c r="R385" s="36"/>
      <c r="S385" s="35"/>
      <c r="U385" s="12"/>
    </row>
    <row r="386" spans="2:34" x14ac:dyDescent="0.2">
      <c r="B386" s="93"/>
      <c r="C386" s="97"/>
      <c r="D386" s="97"/>
      <c r="E386" s="97"/>
      <c r="F386" s="97"/>
      <c r="G386" s="98"/>
      <c r="H386" s="98"/>
      <c r="I386" s="98"/>
      <c r="J386" s="99"/>
      <c r="K386" s="100"/>
      <c r="L386" s="94"/>
      <c r="M386" s="101"/>
      <c r="O386" s="8"/>
      <c r="P386" s="102"/>
      <c r="Q386" s="35"/>
      <c r="R386" s="36"/>
      <c r="S386" s="35"/>
      <c r="U386" s="12"/>
    </row>
    <row r="387" spans="2:34" x14ac:dyDescent="0.2">
      <c r="B387" s="93"/>
      <c r="C387" s="97"/>
      <c r="D387" s="97"/>
      <c r="E387" s="97"/>
      <c r="F387" s="97"/>
      <c r="G387" s="98"/>
      <c r="H387" s="98"/>
      <c r="I387" s="98"/>
      <c r="J387" s="99"/>
      <c r="K387" s="100"/>
      <c r="L387" s="94"/>
      <c r="M387" s="101"/>
      <c r="O387" s="8"/>
      <c r="P387" s="102"/>
      <c r="Q387" s="35"/>
      <c r="R387" s="36"/>
      <c r="S387" s="35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</row>
    <row r="388" spans="2:34" x14ac:dyDescent="0.2">
      <c r="B388" s="93"/>
      <c r="C388" s="97"/>
      <c r="D388" s="97"/>
      <c r="E388" s="97"/>
      <c r="F388" s="97"/>
      <c r="G388" s="98"/>
      <c r="H388" s="98"/>
      <c r="I388" s="98"/>
      <c r="J388" s="99"/>
      <c r="K388" s="100"/>
      <c r="L388" s="94"/>
      <c r="M388" s="101"/>
      <c r="O388" s="8"/>
      <c r="P388" s="102"/>
      <c r="Q388" s="35"/>
      <c r="R388" s="36"/>
      <c r="S388" s="35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</row>
    <row r="389" spans="2:34" x14ac:dyDescent="0.2">
      <c r="B389" s="93"/>
      <c r="C389" s="97"/>
      <c r="D389" s="97"/>
      <c r="E389" s="97"/>
      <c r="F389" s="97"/>
      <c r="G389" s="98"/>
      <c r="H389" s="98"/>
      <c r="I389" s="98"/>
      <c r="J389" s="99"/>
      <c r="K389" s="100"/>
      <c r="L389" s="94"/>
      <c r="M389" s="101"/>
      <c r="O389" s="8"/>
      <c r="P389" s="102"/>
      <c r="Q389" s="35"/>
      <c r="R389" s="36"/>
      <c r="S389" s="35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</row>
    <row r="390" spans="2:34" x14ac:dyDescent="0.2">
      <c r="B390" s="93"/>
      <c r="C390" s="97"/>
      <c r="D390" s="97"/>
      <c r="E390" s="97"/>
      <c r="F390" s="97"/>
      <c r="G390" s="98"/>
      <c r="H390" s="98"/>
      <c r="I390" s="98"/>
      <c r="J390" s="99"/>
      <c r="K390" s="100"/>
      <c r="L390" s="94"/>
      <c r="M390" s="101"/>
      <c r="O390" s="8"/>
      <c r="P390" s="102"/>
      <c r="Q390" s="35"/>
      <c r="R390" s="36"/>
      <c r="S390" s="35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</row>
    <row r="391" spans="2:34" x14ac:dyDescent="0.2">
      <c r="B391" s="93"/>
      <c r="C391" s="97"/>
      <c r="D391" s="97"/>
      <c r="E391" s="97"/>
      <c r="F391" s="97"/>
      <c r="G391" s="98"/>
      <c r="H391" s="98"/>
      <c r="I391" s="98"/>
      <c r="J391" s="99"/>
      <c r="K391" s="100"/>
      <c r="L391" s="94"/>
      <c r="M391" s="101"/>
      <c r="O391" s="8"/>
      <c r="P391" s="102"/>
      <c r="Q391" s="35"/>
      <c r="R391" s="36"/>
      <c r="S391" s="35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</row>
    <row r="392" spans="2:34" x14ac:dyDescent="0.2">
      <c r="B392" s="93"/>
      <c r="C392" s="97"/>
      <c r="D392" s="97"/>
      <c r="E392" s="97"/>
      <c r="F392" s="97"/>
      <c r="G392" s="98"/>
      <c r="H392" s="98"/>
      <c r="I392" s="98"/>
      <c r="J392" s="99"/>
      <c r="K392" s="100"/>
      <c r="L392" s="94"/>
      <c r="M392" s="101"/>
      <c r="O392" s="8"/>
      <c r="P392" s="102"/>
      <c r="Q392" s="35"/>
      <c r="R392" s="36"/>
      <c r="S392" s="35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</row>
    <row r="393" spans="2:34" x14ac:dyDescent="0.2">
      <c r="B393" s="93"/>
      <c r="C393" s="97"/>
      <c r="D393" s="97"/>
      <c r="E393" s="97"/>
      <c r="F393" s="97"/>
      <c r="G393" s="98"/>
      <c r="H393" s="98"/>
      <c r="I393" s="98"/>
      <c r="J393" s="99"/>
      <c r="K393" s="100"/>
      <c r="L393" s="94"/>
      <c r="M393" s="101"/>
      <c r="O393" s="8"/>
      <c r="P393" s="102"/>
      <c r="Q393" s="35"/>
      <c r="R393" s="36"/>
      <c r="S393" s="35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</row>
    <row r="394" spans="2:34" x14ac:dyDescent="0.2">
      <c r="B394" s="93"/>
      <c r="C394" s="97"/>
      <c r="D394" s="97"/>
      <c r="E394" s="97"/>
      <c r="F394" s="97"/>
      <c r="G394" s="98"/>
      <c r="H394" s="98"/>
      <c r="I394" s="98"/>
      <c r="J394" s="99"/>
      <c r="K394" s="100"/>
      <c r="L394" s="94"/>
      <c r="M394" s="101"/>
      <c r="O394" s="8"/>
      <c r="P394" s="102"/>
      <c r="Q394" s="35"/>
      <c r="R394" s="36"/>
      <c r="S394" s="35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</row>
    <row r="395" spans="2:34" x14ac:dyDescent="0.2">
      <c r="B395" s="93"/>
      <c r="C395" s="97"/>
      <c r="D395" s="97"/>
      <c r="E395" s="97"/>
      <c r="F395" s="97"/>
      <c r="G395" s="98"/>
      <c r="H395" s="98"/>
      <c r="I395" s="98"/>
      <c r="J395" s="99"/>
      <c r="K395" s="100"/>
      <c r="L395" s="94"/>
      <c r="M395" s="101"/>
      <c r="O395" s="8"/>
      <c r="P395" s="102"/>
      <c r="Q395" s="35"/>
      <c r="R395" s="36"/>
      <c r="S395" s="35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</row>
    <row r="396" spans="2:34" x14ac:dyDescent="0.2">
      <c r="B396" s="93"/>
      <c r="C396" s="97"/>
      <c r="D396" s="97"/>
      <c r="E396" s="97"/>
      <c r="F396" s="97"/>
      <c r="G396" s="98"/>
      <c r="H396" s="98"/>
      <c r="I396" s="98"/>
      <c r="J396" s="99"/>
      <c r="K396" s="100"/>
      <c r="L396" s="94"/>
      <c r="M396" s="101"/>
      <c r="O396" s="8"/>
      <c r="P396" s="102"/>
      <c r="Q396" s="35"/>
      <c r="R396" s="36"/>
      <c r="S396" s="35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</row>
    <row r="397" spans="2:34" x14ac:dyDescent="0.2">
      <c r="B397" s="93"/>
      <c r="C397" s="97"/>
      <c r="D397" s="97"/>
      <c r="E397" s="97"/>
      <c r="F397" s="97"/>
      <c r="G397" s="98"/>
      <c r="H397" s="98"/>
      <c r="I397" s="98"/>
      <c r="J397" s="99"/>
      <c r="K397" s="100"/>
      <c r="L397" s="94"/>
      <c r="M397" s="101"/>
      <c r="O397" s="8"/>
      <c r="P397" s="102"/>
      <c r="Q397" s="35"/>
      <c r="R397" s="36"/>
      <c r="S397" s="35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</row>
    <row r="398" spans="2:34" x14ac:dyDescent="0.2">
      <c r="B398" s="93"/>
      <c r="C398" s="97"/>
      <c r="D398" s="97"/>
      <c r="E398" s="97"/>
      <c r="F398" s="97"/>
      <c r="G398" s="98"/>
      <c r="H398" s="98"/>
      <c r="I398" s="98"/>
      <c r="J398" s="99"/>
      <c r="K398" s="100"/>
      <c r="L398" s="94"/>
      <c r="M398" s="101"/>
      <c r="O398" s="8"/>
      <c r="P398" s="102"/>
      <c r="Q398" s="35"/>
      <c r="R398" s="36"/>
      <c r="S398" s="35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</row>
    <row r="399" spans="2:34" x14ac:dyDescent="0.2">
      <c r="B399" s="93"/>
      <c r="C399" s="97"/>
      <c r="D399" s="97"/>
      <c r="E399" s="97"/>
      <c r="F399" s="97"/>
      <c r="G399" s="98"/>
      <c r="H399" s="98"/>
      <c r="I399" s="98"/>
      <c r="J399" s="99"/>
      <c r="K399" s="100"/>
      <c r="L399" s="94"/>
      <c r="M399" s="101"/>
      <c r="O399" s="8"/>
      <c r="P399" s="102"/>
      <c r="Q399" s="35"/>
      <c r="R399" s="36"/>
      <c r="S399" s="35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</row>
    <row r="400" spans="2:34" x14ac:dyDescent="0.2">
      <c r="B400" s="93"/>
      <c r="C400" s="97"/>
      <c r="D400" s="97"/>
      <c r="E400" s="97"/>
      <c r="F400" s="97"/>
      <c r="G400" s="98"/>
      <c r="H400" s="98"/>
      <c r="I400" s="98"/>
      <c r="J400" s="99"/>
      <c r="K400" s="100"/>
      <c r="L400" s="94"/>
      <c r="M400" s="101"/>
      <c r="O400" s="8"/>
      <c r="P400" s="102"/>
      <c r="Q400" s="35"/>
      <c r="R400" s="36"/>
      <c r="S400" s="35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</row>
    <row r="401" spans="2:34" x14ac:dyDescent="0.2">
      <c r="B401" s="93"/>
      <c r="C401" s="97"/>
      <c r="D401" s="97"/>
      <c r="E401" s="97"/>
      <c r="F401" s="97"/>
      <c r="G401" s="98"/>
      <c r="H401" s="98"/>
      <c r="I401" s="98"/>
      <c r="J401" s="99"/>
      <c r="K401" s="100"/>
      <c r="L401" s="94"/>
      <c r="M401" s="101"/>
      <c r="O401" s="8"/>
      <c r="P401" s="102"/>
      <c r="Q401" s="35"/>
      <c r="R401" s="36"/>
      <c r="S401" s="35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</row>
    <row r="402" spans="2:34" x14ac:dyDescent="0.2">
      <c r="B402" s="93"/>
      <c r="C402" s="97"/>
      <c r="D402" s="97"/>
      <c r="E402" s="97"/>
      <c r="F402" s="97"/>
      <c r="G402" s="98"/>
      <c r="H402" s="98"/>
      <c r="I402" s="98"/>
      <c r="J402" s="99"/>
      <c r="K402" s="100"/>
      <c r="L402" s="94"/>
      <c r="M402" s="101"/>
      <c r="O402" s="8"/>
      <c r="P402" s="102"/>
      <c r="Q402" s="35"/>
      <c r="R402" s="36"/>
      <c r="S402" s="35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</row>
    <row r="403" spans="2:34" x14ac:dyDescent="0.2">
      <c r="B403" s="93"/>
      <c r="C403" s="97"/>
      <c r="D403" s="97"/>
      <c r="E403" s="97"/>
      <c r="F403" s="97"/>
      <c r="G403" s="98"/>
      <c r="H403" s="98"/>
      <c r="I403" s="98"/>
      <c r="J403" s="99"/>
      <c r="K403" s="100"/>
      <c r="L403" s="94"/>
      <c r="M403" s="101"/>
      <c r="O403" s="8"/>
      <c r="P403" s="102"/>
      <c r="Q403" s="35"/>
      <c r="R403" s="36"/>
      <c r="S403" s="35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</row>
    <row r="404" spans="2:34" x14ac:dyDescent="0.2">
      <c r="B404" s="93"/>
      <c r="C404" s="97"/>
      <c r="D404" s="97"/>
      <c r="E404" s="97"/>
      <c r="F404" s="97"/>
      <c r="G404" s="98"/>
      <c r="H404" s="98"/>
      <c r="I404" s="98"/>
      <c r="J404" s="99"/>
      <c r="K404" s="100"/>
      <c r="L404" s="94"/>
      <c r="M404" s="101"/>
      <c r="O404" s="8"/>
      <c r="P404" s="102"/>
      <c r="Q404" s="35"/>
      <c r="R404" s="36"/>
      <c r="S404" s="35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</row>
    <row r="405" spans="2:34" x14ac:dyDescent="0.2">
      <c r="B405" s="93"/>
      <c r="C405" s="97"/>
      <c r="D405" s="97"/>
      <c r="E405" s="97"/>
      <c r="F405" s="97"/>
      <c r="G405" s="98"/>
      <c r="H405" s="98"/>
      <c r="I405" s="98"/>
      <c r="J405" s="99"/>
      <c r="K405" s="100"/>
      <c r="L405" s="94"/>
      <c r="M405" s="101"/>
      <c r="O405" s="8"/>
      <c r="P405" s="102"/>
      <c r="Q405" s="35"/>
      <c r="R405" s="36"/>
      <c r="S405" s="35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</row>
    <row r="406" spans="2:34" x14ac:dyDescent="0.2">
      <c r="B406" s="93"/>
      <c r="C406" s="97"/>
      <c r="D406" s="97"/>
      <c r="E406" s="97"/>
      <c r="F406" s="97"/>
      <c r="G406" s="98"/>
      <c r="H406" s="98"/>
      <c r="I406" s="98"/>
      <c r="J406" s="99"/>
      <c r="K406" s="100"/>
      <c r="L406" s="94"/>
      <c r="M406" s="101"/>
      <c r="O406" s="8"/>
      <c r="P406" s="102"/>
      <c r="Q406" s="35"/>
      <c r="R406" s="36"/>
      <c r="S406" s="35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</row>
    <row r="407" spans="2:34" x14ac:dyDescent="0.2">
      <c r="B407" s="93"/>
      <c r="C407" s="97"/>
      <c r="D407" s="97"/>
      <c r="E407" s="97"/>
      <c r="F407" s="97"/>
      <c r="G407" s="98"/>
      <c r="H407" s="98"/>
      <c r="I407" s="98"/>
      <c r="J407" s="99"/>
      <c r="K407" s="100"/>
      <c r="L407" s="94"/>
      <c r="M407" s="101"/>
      <c r="O407" s="8"/>
      <c r="P407" s="102"/>
      <c r="Q407" s="35"/>
      <c r="R407" s="36"/>
      <c r="S407" s="35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</row>
    <row r="408" spans="2:34" x14ac:dyDescent="0.2">
      <c r="B408" s="93"/>
      <c r="C408" s="97"/>
      <c r="D408" s="97"/>
      <c r="E408" s="97"/>
      <c r="F408" s="97"/>
      <c r="G408" s="98"/>
      <c r="H408" s="98"/>
      <c r="I408" s="98"/>
      <c r="J408" s="99"/>
      <c r="K408" s="100"/>
      <c r="L408" s="94"/>
      <c r="M408" s="101"/>
      <c r="O408" s="8"/>
      <c r="P408" s="102"/>
      <c r="Q408" s="35"/>
      <c r="R408" s="36"/>
      <c r="S408" s="35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</row>
    <row r="409" spans="2:34" x14ac:dyDescent="0.2">
      <c r="B409" s="93"/>
      <c r="C409" s="97"/>
      <c r="D409" s="97"/>
      <c r="E409" s="97"/>
      <c r="F409" s="97"/>
      <c r="G409" s="98"/>
      <c r="H409" s="98"/>
      <c r="I409" s="98"/>
      <c r="J409" s="99"/>
      <c r="K409" s="100"/>
      <c r="L409" s="94"/>
      <c r="M409" s="101"/>
      <c r="O409" s="8"/>
      <c r="P409" s="102"/>
      <c r="Q409" s="35"/>
      <c r="R409" s="36"/>
      <c r="S409" s="35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</row>
    <row r="410" spans="2:34" x14ac:dyDescent="0.2">
      <c r="B410" s="93"/>
      <c r="C410" s="97"/>
      <c r="D410" s="97"/>
      <c r="E410" s="97"/>
      <c r="F410" s="97"/>
      <c r="G410" s="98"/>
      <c r="H410" s="98"/>
      <c r="I410" s="98"/>
      <c r="J410" s="99"/>
      <c r="K410" s="100"/>
      <c r="L410" s="94"/>
      <c r="M410" s="101"/>
      <c r="O410" s="8"/>
      <c r="P410" s="102"/>
      <c r="Q410" s="35"/>
      <c r="R410" s="36"/>
      <c r="S410" s="35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</row>
    <row r="411" spans="2:34" x14ac:dyDescent="0.2">
      <c r="B411" s="93"/>
      <c r="C411" s="97"/>
      <c r="D411" s="97"/>
      <c r="E411" s="97"/>
      <c r="F411" s="97"/>
      <c r="G411" s="98"/>
      <c r="H411" s="98"/>
      <c r="I411" s="98"/>
      <c r="J411" s="99"/>
      <c r="K411" s="100"/>
      <c r="L411" s="94"/>
      <c r="M411" s="101"/>
      <c r="O411" s="8"/>
      <c r="P411" s="102"/>
      <c r="Q411" s="35"/>
      <c r="R411" s="36"/>
      <c r="S411" s="35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</row>
    <row r="412" spans="2:34" x14ac:dyDescent="0.2">
      <c r="B412" s="93"/>
      <c r="C412" s="97"/>
      <c r="D412" s="97"/>
      <c r="E412" s="97"/>
      <c r="F412" s="97"/>
      <c r="G412" s="98"/>
      <c r="H412" s="98"/>
      <c r="I412" s="98"/>
      <c r="J412" s="99"/>
      <c r="K412" s="100"/>
      <c r="L412" s="94"/>
      <c r="M412" s="101"/>
      <c r="O412" s="8"/>
      <c r="P412" s="102"/>
      <c r="Q412" s="35"/>
      <c r="R412" s="36"/>
      <c r="S412" s="35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</row>
    <row r="413" spans="2:34" x14ac:dyDescent="0.2">
      <c r="B413" s="93"/>
      <c r="C413" s="97"/>
      <c r="D413" s="97"/>
      <c r="E413" s="97"/>
      <c r="F413" s="97"/>
      <c r="G413" s="98"/>
      <c r="H413" s="98"/>
      <c r="I413" s="98"/>
      <c r="J413" s="99"/>
      <c r="K413" s="100"/>
      <c r="L413" s="94"/>
      <c r="M413" s="101"/>
      <c r="O413" s="8"/>
      <c r="P413" s="102"/>
      <c r="Q413" s="35"/>
      <c r="R413" s="36"/>
      <c r="S413" s="35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</row>
    <row r="414" spans="2:34" x14ac:dyDescent="0.2">
      <c r="B414" s="93"/>
      <c r="C414" s="97"/>
      <c r="D414" s="97"/>
      <c r="E414" s="97"/>
      <c r="F414" s="97"/>
      <c r="G414" s="98"/>
      <c r="H414" s="98"/>
      <c r="I414" s="98"/>
      <c r="J414" s="99"/>
      <c r="K414" s="100"/>
      <c r="L414" s="94"/>
      <c r="M414" s="101"/>
      <c r="O414" s="8"/>
      <c r="P414" s="102"/>
      <c r="Q414" s="35"/>
      <c r="R414" s="36"/>
      <c r="S414" s="35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</row>
    <row r="415" spans="2:34" x14ac:dyDescent="0.2">
      <c r="B415" s="93"/>
      <c r="C415" s="97"/>
      <c r="D415" s="97"/>
      <c r="E415" s="97"/>
      <c r="F415" s="97"/>
      <c r="G415" s="98"/>
      <c r="H415" s="98"/>
      <c r="I415" s="98"/>
      <c r="J415" s="99"/>
      <c r="K415" s="100"/>
      <c r="L415" s="94"/>
      <c r="M415" s="101"/>
      <c r="O415" s="8"/>
      <c r="P415" s="102"/>
      <c r="Q415" s="35"/>
      <c r="R415" s="36"/>
      <c r="S415" s="35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</row>
    <row r="416" spans="2:34" x14ac:dyDescent="0.2">
      <c r="B416" s="93"/>
      <c r="C416" s="97"/>
      <c r="D416" s="97"/>
      <c r="E416" s="97"/>
      <c r="F416" s="97"/>
      <c r="G416" s="98"/>
      <c r="H416" s="98"/>
      <c r="I416" s="98"/>
      <c r="J416" s="99"/>
      <c r="K416" s="100"/>
      <c r="L416" s="94"/>
      <c r="M416" s="101"/>
      <c r="O416" s="8"/>
      <c r="P416" s="102"/>
      <c r="Q416" s="35"/>
      <c r="R416" s="36"/>
      <c r="S416" s="35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</row>
    <row r="417" spans="2:34" x14ac:dyDescent="0.2">
      <c r="B417" s="93"/>
      <c r="C417" s="97"/>
      <c r="D417" s="97"/>
      <c r="E417" s="97"/>
      <c r="F417" s="97"/>
      <c r="G417" s="98"/>
      <c r="H417" s="98"/>
      <c r="I417" s="98"/>
      <c r="J417" s="99"/>
      <c r="K417" s="100"/>
      <c r="L417" s="94"/>
      <c r="M417" s="101"/>
      <c r="O417" s="8"/>
      <c r="P417" s="102"/>
      <c r="Q417" s="35"/>
      <c r="R417" s="36"/>
      <c r="S417" s="35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</row>
    <row r="418" spans="2:34" x14ac:dyDescent="0.2">
      <c r="B418" s="93"/>
      <c r="C418" s="97"/>
      <c r="D418" s="97"/>
      <c r="E418" s="97"/>
      <c r="F418" s="97"/>
      <c r="G418" s="98"/>
      <c r="H418" s="98"/>
      <c r="I418" s="98"/>
      <c r="J418" s="99"/>
      <c r="K418" s="100"/>
      <c r="L418" s="94"/>
      <c r="M418" s="101"/>
      <c r="O418" s="8"/>
      <c r="P418" s="102"/>
      <c r="Q418" s="35"/>
      <c r="R418" s="36"/>
      <c r="S418" s="35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</row>
    <row r="419" spans="2:34" x14ac:dyDescent="0.2">
      <c r="B419" s="93"/>
      <c r="C419" s="97"/>
      <c r="D419" s="97"/>
      <c r="E419" s="97"/>
      <c r="F419" s="97"/>
      <c r="G419" s="98"/>
      <c r="H419" s="98"/>
      <c r="I419" s="98"/>
      <c r="J419" s="99"/>
      <c r="K419" s="100"/>
      <c r="L419" s="94"/>
      <c r="M419" s="101"/>
      <c r="O419" s="8"/>
      <c r="P419" s="102"/>
      <c r="Q419" s="35"/>
      <c r="R419" s="36"/>
      <c r="S419" s="35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</row>
    <row r="420" spans="2:34" x14ac:dyDescent="0.2">
      <c r="B420" s="93"/>
      <c r="C420" s="97"/>
      <c r="D420" s="97"/>
      <c r="E420" s="97"/>
      <c r="F420" s="97"/>
      <c r="G420" s="98"/>
      <c r="H420" s="98"/>
      <c r="I420" s="98"/>
      <c r="J420" s="99"/>
      <c r="K420" s="100"/>
      <c r="L420" s="94"/>
      <c r="M420" s="101"/>
      <c r="O420" s="8"/>
      <c r="P420" s="102"/>
      <c r="Q420" s="35"/>
      <c r="R420" s="36"/>
      <c r="S420" s="35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</row>
    <row r="421" spans="2:34" x14ac:dyDescent="0.2">
      <c r="B421" s="93"/>
      <c r="C421" s="97"/>
      <c r="D421" s="97"/>
      <c r="E421" s="97"/>
      <c r="F421" s="97"/>
      <c r="G421" s="104"/>
      <c r="H421" s="104"/>
      <c r="I421" s="104"/>
      <c r="J421" s="105"/>
      <c r="K421" s="106"/>
      <c r="L421" s="94"/>
      <c r="M421" s="101"/>
      <c r="O421" s="8"/>
      <c r="P421" s="102"/>
      <c r="Q421" s="35"/>
      <c r="R421" s="36"/>
      <c r="S421" s="35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</row>
    <row r="422" spans="2:34" x14ac:dyDescent="0.2">
      <c r="B422" s="93"/>
      <c r="C422" s="97"/>
      <c r="D422" s="97"/>
      <c r="E422" s="97"/>
      <c r="F422" s="97"/>
      <c r="G422" s="104"/>
      <c r="H422" s="104"/>
      <c r="I422" s="104"/>
      <c r="J422" s="105"/>
      <c r="K422" s="106"/>
      <c r="L422" s="94"/>
      <c r="M422" s="101"/>
      <c r="O422" s="8"/>
      <c r="P422" s="102"/>
      <c r="Q422" s="35"/>
      <c r="R422" s="36"/>
      <c r="S422" s="35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</row>
    <row r="423" spans="2:34" x14ac:dyDescent="0.2">
      <c r="B423" s="93"/>
      <c r="C423" s="97"/>
      <c r="D423" s="97"/>
      <c r="E423" s="97"/>
      <c r="F423" s="97"/>
      <c r="G423" s="104"/>
      <c r="H423" s="104"/>
      <c r="I423" s="104"/>
      <c r="J423" s="105"/>
      <c r="K423" s="106"/>
      <c r="L423" s="94"/>
      <c r="M423" s="101"/>
      <c r="O423" s="8"/>
      <c r="P423" s="102"/>
      <c r="Q423" s="35"/>
      <c r="R423" s="36"/>
      <c r="S423" s="35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</row>
    <row r="424" spans="2:34" x14ac:dyDescent="0.2">
      <c r="B424" s="93"/>
      <c r="C424" s="97"/>
      <c r="D424" s="97"/>
      <c r="E424" s="97"/>
      <c r="F424" s="97"/>
      <c r="G424" s="104"/>
      <c r="H424" s="104"/>
      <c r="I424" s="104"/>
      <c r="J424" s="105"/>
      <c r="K424" s="106"/>
      <c r="L424" s="94"/>
      <c r="M424" s="101"/>
      <c r="O424" s="8"/>
      <c r="P424" s="102"/>
      <c r="Q424" s="35"/>
      <c r="R424" s="36"/>
      <c r="S424" s="35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</row>
    <row r="425" spans="2:34" x14ac:dyDescent="0.2">
      <c r="B425" s="93"/>
      <c r="C425" s="97"/>
      <c r="D425" s="97"/>
      <c r="E425" s="97"/>
      <c r="F425" s="97"/>
      <c r="G425" s="104"/>
      <c r="H425" s="104"/>
      <c r="I425" s="104"/>
      <c r="J425" s="105"/>
      <c r="K425" s="106"/>
      <c r="L425" s="94"/>
      <c r="M425" s="101"/>
      <c r="O425" s="8"/>
      <c r="P425" s="102"/>
      <c r="Q425" s="35"/>
      <c r="R425" s="36"/>
      <c r="S425" s="35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</row>
    <row r="426" spans="2:34" x14ac:dyDescent="0.2">
      <c r="B426" s="93"/>
      <c r="C426" s="97"/>
      <c r="D426" s="97"/>
      <c r="E426" s="97"/>
      <c r="F426" s="97"/>
      <c r="G426" s="104"/>
      <c r="H426" s="104"/>
      <c r="I426" s="104"/>
      <c r="J426" s="105"/>
      <c r="K426" s="106"/>
      <c r="L426" s="94"/>
      <c r="M426" s="101"/>
      <c r="O426" s="8"/>
      <c r="P426" s="102"/>
      <c r="Q426" s="35"/>
      <c r="R426" s="36"/>
      <c r="S426" s="35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</row>
    <row r="427" spans="2:34" x14ac:dyDescent="0.2">
      <c r="B427" s="93"/>
      <c r="C427" s="97"/>
      <c r="D427" s="97"/>
      <c r="E427" s="97"/>
      <c r="F427" s="97"/>
      <c r="G427" s="104"/>
      <c r="H427" s="104"/>
      <c r="I427" s="104"/>
      <c r="J427" s="105"/>
      <c r="K427" s="106"/>
      <c r="L427" s="94"/>
      <c r="M427" s="101"/>
      <c r="O427" s="8"/>
      <c r="P427" s="102"/>
      <c r="Q427" s="35"/>
      <c r="R427" s="36"/>
      <c r="S427" s="35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</row>
    <row r="428" spans="2:34" x14ac:dyDescent="0.2">
      <c r="B428" s="93"/>
      <c r="C428" s="97"/>
      <c r="D428" s="97"/>
      <c r="E428" s="97"/>
      <c r="F428" s="97"/>
      <c r="G428" s="104"/>
      <c r="H428" s="104"/>
      <c r="I428" s="104"/>
      <c r="J428" s="105"/>
      <c r="K428" s="106"/>
      <c r="L428" s="94"/>
      <c r="M428" s="101"/>
      <c r="O428" s="8"/>
      <c r="P428" s="102"/>
      <c r="Q428" s="35"/>
      <c r="R428" s="36"/>
      <c r="S428" s="35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</row>
    <row r="429" spans="2:34" x14ac:dyDescent="0.2">
      <c r="B429" s="93"/>
      <c r="C429" s="97"/>
      <c r="D429" s="97"/>
      <c r="E429" s="97"/>
      <c r="F429" s="97"/>
      <c r="G429" s="104"/>
      <c r="H429" s="104"/>
      <c r="I429" s="104"/>
      <c r="J429" s="105"/>
      <c r="K429" s="106"/>
      <c r="L429" s="94"/>
      <c r="M429" s="101"/>
      <c r="O429" s="8"/>
      <c r="P429" s="102"/>
      <c r="Q429" s="35"/>
      <c r="R429" s="36"/>
      <c r="S429" s="35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</row>
    <row r="430" spans="2:34" x14ac:dyDescent="0.2">
      <c r="B430" s="93"/>
      <c r="C430" s="97"/>
      <c r="D430" s="97"/>
      <c r="E430" s="97"/>
      <c r="F430" s="97"/>
      <c r="G430" s="104"/>
      <c r="H430" s="104"/>
      <c r="I430" s="104"/>
      <c r="J430" s="105"/>
      <c r="K430" s="106"/>
      <c r="L430" s="94"/>
      <c r="M430" s="101"/>
      <c r="O430" s="8"/>
      <c r="P430" s="102"/>
      <c r="Q430" s="35"/>
      <c r="R430" s="36"/>
      <c r="S430" s="35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</row>
    <row r="431" spans="2:34" x14ac:dyDescent="0.2">
      <c r="B431" s="93"/>
      <c r="C431" s="97"/>
      <c r="D431" s="97"/>
      <c r="E431" s="97"/>
      <c r="F431" s="97"/>
      <c r="G431" s="104"/>
      <c r="H431" s="104"/>
      <c r="I431" s="104"/>
      <c r="J431" s="105"/>
      <c r="K431" s="106"/>
      <c r="L431" s="94"/>
      <c r="M431" s="101"/>
      <c r="O431" s="8"/>
      <c r="P431" s="102"/>
      <c r="Q431" s="35"/>
      <c r="R431" s="36"/>
      <c r="S431" s="35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</row>
    <row r="432" spans="2:34" x14ac:dyDescent="0.2">
      <c r="B432" s="93"/>
      <c r="C432" s="97"/>
      <c r="D432" s="97"/>
      <c r="E432" s="97"/>
      <c r="F432" s="97"/>
      <c r="G432" s="104"/>
      <c r="H432" s="104"/>
      <c r="I432" s="104"/>
      <c r="J432" s="105"/>
      <c r="K432" s="106"/>
      <c r="L432" s="94"/>
      <c r="M432" s="101"/>
      <c r="O432" s="8"/>
      <c r="P432" s="102"/>
      <c r="Q432" s="35"/>
      <c r="R432" s="36"/>
      <c r="S432" s="35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</row>
    <row r="433" spans="2:34" x14ac:dyDescent="0.2">
      <c r="B433" s="93"/>
      <c r="C433" s="97"/>
      <c r="D433" s="97"/>
      <c r="E433" s="97"/>
      <c r="F433" s="97"/>
      <c r="G433" s="104"/>
      <c r="H433" s="104"/>
      <c r="I433" s="104"/>
      <c r="J433" s="105"/>
      <c r="K433" s="106"/>
      <c r="L433" s="94"/>
      <c r="M433" s="101"/>
      <c r="O433" s="8"/>
      <c r="P433" s="102"/>
      <c r="Q433" s="35"/>
      <c r="R433" s="36"/>
      <c r="S433" s="35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</row>
    <row r="434" spans="2:34" x14ac:dyDescent="0.2">
      <c r="B434" s="93"/>
      <c r="C434" s="97"/>
      <c r="D434" s="97"/>
      <c r="E434" s="97"/>
      <c r="F434" s="97"/>
      <c r="G434" s="104"/>
      <c r="H434" s="104"/>
      <c r="I434" s="104"/>
      <c r="J434" s="105"/>
      <c r="K434" s="106"/>
      <c r="L434" s="94"/>
      <c r="M434" s="101"/>
      <c r="O434" s="8"/>
      <c r="P434" s="102"/>
      <c r="Q434" s="35"/>
      <c r="R434" s="36"/>
      <c r="S434" s="35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</row>
    <row r="435" spans="2:34" x14ac:dyDescent="0.2">
      <c r="B435" s="93"/>
      <c r="C435" s="97"/>
      <c r="D435" s="97"/>
      <c r="E435" s="97"/>
      <c r="F435" s="97"/>
      <c r="G435" s="104"/>
      <c r="H435" s="104"/>
      <c r="I435" s="104"/>
      <c r="J435" s="105"/>
      <c r="K435" s="106"/>
      <c r="L435" s="94"/>
      <c r="M435" s="101"/>
      <c r="O435" s="8"/>
      <c r="P435" s="102"/>
      <c r="Q435" s="35"/>
      <c r="R435" s="36"/>
      <c r="S435" s="35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</row>
    <row r="436" spans="2:34" x14ac:dyDescent="0.2">
      <c r="B436" s="93"/>
      <c r="C436" s="97"/>
      <c r="D436" s="97"/>
      <c r="E436" s="97"/>
      <c r="F436" s="97"/>
      <c r="G436" s="104"/>
      <c r="H436" s="104"/>
      <c r="I436" s="104"/>
      <c r="J436" s="105"/>
      <c r="K436" s="106"/>
      <c r="L436" s="94"/>
      <c r="M436" s="101"/>
      <c r="O436" s="8"/>
      <c r="P436" s="102"/>
      <c r="Q436" s="35"/>
      <c r="R436" s="36"/>
      <c r="S436" s="35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</row>
    <row r="437" spans="2:34" x14ac:dyDescent="0.2">
      <c r="B437" s="93"/>
      <c r="C437" s="97"/>
      <c r="D437" s="97"/>
      <c r="E437" s="97"/>
      <c r="F437" s="97"/>
      <c r="G437" s="104"/>
      <c r="H437" s="104"/>
      <c r="I437" s="104"/>
      <c r="J437" s="105"/>
      <c r="K437" s="106"/>
      <c r="L437" s="94"/>
      <c r="M437" s="101"/>
      <c r="O437" s="8"/>
      <c r="P437" s="102"/>
      <c r="Q437" s="35"/>
      <c r="R437" s="36"/>
      <c r="S437" s="35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</row>
    <row r="438" spans="2:34" x14ac:dyDescent="0.2">
      <c r="B438" s="93"/>
      <c r="C438" s="97"/>
      <c r="D438" s="97"/>
      <c r="E438" s="97"/>
      <c r="F438" s="97"/>
      <c r="G438" s="104"/>
      <c r="H438" s="104"/>
      <c r="I438" s="104"/>
      <c r="J438" s="105"/>
      <c r="K438" s="106"/>
      <c r="L438" s="94"/>
      <c r="M438" s="101"/>
      <c r="O438" s="8"/>
      <c r="P438" s="102"/>
      <c r="Q438" s="35"/>
      <c r="R438" s="36"/>
      <c r="S438" s="35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</row>
    <row r="439" spans="2:34" x14ac:dyDescent="0.2">
      <c r="B439" s="93"/>
      <c r="C439" s="97"/>
      <c r="D439" s="97"/>
      <c r="E439" s="97"/>
      <c r="F439" s="97"/>
      <c r="G439" s="104"/>
      <c r="H439" s="104"/>
      <c r="I439" s="104"/>
      <c r="J439" s="105"/>
      <c r="K439" s="106"/>
      <c r="L439" s="94"/>
      <c r="M439" s="101"/>
      <c r="O439" s="8"/>
      <c r="P439" s="102"/>
      <c r="Q439" s="35"/>
      <c r="R439" s="36"/>
      <c r="S439" s="35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</row>
    <row r="440" spans="2:34" x14ac:dyDescent="0.2">
      <c r="B440" s="93"/>
      <c r="C440" s="97"/>
      <c r="D440" s="97"/>
      <c r="E440" s="97"/>
      <c r="F440" s="97"/>
      <c r="G440" s="104"/>
      <c r="H440" s="104"/>
      <c r="I440" s="104"/>
      <c r="J440" s="105"/>
      <c r="K440" s="106"/>
      <c r="L440" s="94"/>
      <c r="M440" s="101"/>
      <c r="O440" s="8"/>
      <c r="P440" s="102"/>
      <c r="Q440" s="35"/>
      <c r="R440" s="36"/>
      <c r="S440" s="35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</row>
    <row r="441" spans="2:34" x14ac:dyDescent="0.2">
      <c r="B441" s="93"/>
      <c r="C441" s="97"/>
      <c r="D441" s="97"/>
      <c r="E441" s="97"/>
      <c r="F441" s="97"/>
      <c r="G441" s="104"/>
      <c r="H441" s="104"/>
      <c r="I441" s="104"/>
      <c r="J441" s="105"/>
      <c r="K441" s="106"/>
      <c r="L441" s="94"/>
      <c r="M441" s="101"/>
      <c r="O441" s="8"/>
      <c r="P441" s="102"/>
      <c r="Q441" s="35"/>
      <c r="R441" s="36"/>
      <c r="S441" s="35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</row>
    <row r="442" spans="2:34" x14ac:dyDescent="0.2">
      <c r="B442" s="93"/>
      <c r="C442" s="97"/>
      <c r="D442" s="97"/>
      <c r="E442" s="97"/>
      <c r="F442" s="97"/>
      <c r="G442" s="104"/>
      <c r="H442" s="104"/>
      <c r="I442" s="104"/>
      <c r="J442" s="105"/>
      <c r="K442" s="106"/>
      <c r="L442" s="94"/>
      <c r="M442" s="101"/>
      <c r="O442" s="8"/>
      <c r="P442" s="102"/>
      <c r="Q442" s="35"/>
      <c r="R442" s="36"/>
      <c r="S442" s="35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</row>
    <row r="443" spans="2:34" x14ac:dyDescent="0.2">
      <c r="B443" s="93"/>
      <c r="C443" s="97"/>
      <c r="D443" s="97"/>
      <c r="E443" s="97"/>
      <c r="F443" s="97"/>
      <c r="G443" s="104"/>
      <c r="H443" s="104"/>
      <c r="I443" s="104"/>
      <c r="J443" s="105"/>
      <c r="K443" s="106"/>
      <c r="L443" s="94"/>
      <c r="M443" s="101"/>
      <c r="O443" s="8"/>
      <c r="P443" s="102"/>
      <c r="Q443" s="35"/>
      <c r="R443" s="36"/>
      <c r="S443" s="35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</row>
    <row r="444" spans="2:34" x14ac:dyDescent="0.2">
      <c r="B444" s="93"/>
      <c r="C444" s="97"/>
      <c r="D444" s="97"/>
      <c r="E444" s="97"/>
      <c r="F444" s="97"/>
      <c r="G444" s="104"/>
      <c r="H444" s="104"/>
      <c r="I444" s="104"/>
      <c r="J444" s="105"/>
      <c r="K444" s="106"/>
      <c r="L444" s="94"/>
      <c r="M444" s="101"/>
      <c r="O444" s="8"/>
      <c r="P444" s="102"/>
      <c r="Q444" s="35"/>
      <c r="R444" s="36"/>
      <c r="S444" s="35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</row>
    <row r="445" spans="2:34" x14ac:dyDescent="0.2">
      <c r="B445" s="93"/>
      <c r="C445" s="97"/>
      <c r="D445" s="97"/>
      <c r="E445" s="97"/>
      <c r="F445" s="97"/>
      <c r="G445" s="104"/>
      <c r="H445" s="104"/>
      <c r="I445" s="104"/>
      <c r="J445" s="105"/>
      <c r="K445" s="106"/>
      <c r="L445" s="94"/>
      <c r="M445" s="101"/>
      <c r="O445" s="8"/>
      <c r="P445" s="102"/>
      <c r="Q445" s="35"/>
      <c r="R445" s="36"/>
      <c r="S445" s="35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</row>
    <row r="446" spans="2:34" x14ac:dyDescent="0.2">
      <c r="B446" s="93"/>
      <c r="C446" s="97"/>
      <c r="D446" s="97"/>
      <c r="E446" s="97"/>
      <c r="F446" s="97"/>
      <c r="G446" s="104"/>
      <c r="H446" s="104"/>
      <c r="I446" s="104"/>
      <c r="J446" s="105"/>
      <c r="K446" s="106"/>
      <c r="L446" s="94"/>
      <c r="M446" s="101"/>
      <c r="O446" s="8"/>
      <c r="P446" s="102"/>
      <c r="Q446" s="35"/>
      <c r="R446" s="36"/>
      <c r="S446" s="35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</row>
    <row r="447" spans="2:34" x14ac:dyDescent="0.2">
      <c r="M447" s="113"/>
      <c r="O447" s="8"/>
      <c r="P447" s="35"/>
      <c r="Q447" s="35"/>
      <c r="R447" s="36"/>
      <c r="S447" s="35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</row>
    <row r="448" spans="2:34" x14ac:dyDescent="0.2">
      <c r="M448" s="113"/>
      <c r="O448" s="8"/>
      <c r="P448" s="35"/>
      <c r="Q448" s="35"/>
      <c r="R448" s="36"/>
      <c r="S448" s="35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</row>
    <row r="449" spans="2:34" x14ac:dyDescent="0.2">
      <c r="M449" s="113"/>
      <c r="O449" s="8"/>
      <c r="P449" s="35"/>
      <c r="Q449" s="35"/>
      <c r="R449" s="36"/>
      <c r="S449" s="35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</row>
    <row r="450" spans="2:34" x14ac:dyDescent="0.2">
      <c r="M450" s="113"/>
      <c r="O450" s="8"/>
      <c r="P450" s="35"/>
      <c r="Q450" s="35"/>
      <c r="R450" s="36"/>
      <c r="S450" s="35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</row>
    <row r="451" spans="2:34" x14ac:dyDescent="0.2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13"/>
      <c r="O451" s="8"/>
      <c r="P451" s="35"/>
      <c r="Q451" s="35"/>
      <c r="R451" s="36"/>
      <c r="S451" s="35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</row>
    <row r="452" spans="2:34" x14ac:dyDescent="0.2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13"/>
      <c r="O452" s="8"/>
      <c r="P452" s="35"/>
      <c r="Q452" s="35"/>
      <c r="R452" s="36"/>
      <c r="S452" s="35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</row>
    <row r="453" spans="2:34" x14ac:dyDescent="0.2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13"/>
      <c r="O453" s="8"/>
      <c r="P453" s="35"/>
      <c r="Q453" s="35"/>
      <c r="R453" s="36"/>
      <c r="S453" s="35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</row>
    <row r="454" spans="2:34" x14ac:dyDescent="0.2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13"/>
      <c r="O454" s="8"/>
      <c r="P454" s="35"/>
      <c r="Q454" s="35"/>
      <c r="R454" s="36"/>
      <c r="S454" s="35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</row>
    <row r="455" spans="2:34" x14ac:dyDescent="0.2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13"/>
      <c r="O455" s="8"/>
      <c r="P455" s="35"/>
      <c r="Q455" s="35"/>
      <c r="R455" s="36"/>
      <c r="S455" s="35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</row>
    <row r="456" spans="2:34" x14ac:dyDescent="0.2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13"/>
      <c r="O456" s="8"/>
      <c r="P456" s="35"/>
      <c r="Q456" s="35"/>
      <c r="R456" s="36"/>
      <c r="S456" s="35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</row>
    <row r="457" spans="2:34" x14ac:dyDescent="0.2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13"/>
      <c r="O457" s="8"/>
      <c r="P457" s="35"/>
      <c r="Q457" s="35"/>
      <c r="R457" s="36"/>
      <c r="S457" s="35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</row>
    <row r="458" spans="2:34" x14ac:dyDescent="0.2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13"/>
      <c r="O458" s="8"/>
      <c r="P458" s="35"/>
      <c r="Q458" s="35"/>
      <c r="R458" s="36"/>
      <c r="S458" s="35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spans="2:34" x14ac:dyDescent="0.2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13"/>
      <c r="O459" s="8"/>
      <c r="P459" s="35"/>
      <c r="Q459" s="35"/>
      <c r="R459" s="36"/>
      <c r="S459" s="35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</row>
    <row r="460" spans="2:34" x14ac:dyDescent="0.2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13"/>
      <c r="O460" s="8"/>
      <c r="P460" s="35"/>
      <c r="Q460" s="35"/>
      <c r="R460" s="36"/>
      <c r="S460" s="35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</row>
    <row r="461" spans="2:34" x14ac:dyDescent="0.2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13"/>
      <c r="O461" s="8"/>
      <c r="P461" s="35"/>
      <c r="Q461" s="35"/>
      <c r="R461" s="36"/>
      <c r="S461" s="35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</row>
    <row r="462" spans="2:34" x14ac:dyDescent="0.2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13"/>
      <c r="O462" s="8"/>
      <c r="P462" s="35"/>
      <c r="Q462" s="35"/>
      <c r="R462" s="36"/>
      <c r="S462" s="35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</row>
    <row r="463" spans="2:34" x14ac:dyDescent="0.2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13"/>
      <c r="O463" s="8"/>
      <c r="P463" s="35"/>
      <c r="Q463" s="35"/>
      <c r="R463" s="36"/>
      <c r="S463" s="35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</row>
    <row r="464" spans="2:34" x14ac:dyDescent="0.2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13"/>
      <c r="O464" s="8"/>
      <c r="P464" s="35"/>
      <c r="Q464" s="35"/>
      <c r="R464" s="36"/>
      <c r="S464" s="35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</row>
    <row r="465" spans="2:34" x14ac:dyDescent="0.2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13"/>
      <c r="O465" s="8"/>
      <c r="P465" s="35"/>
      <c r="Q465" s="35"/>
      <c r="R465" s="36"/>
      <c r="S465" s="35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</row>
    <row r="466" spans="2:34" x14ac:dyDescent="0.2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13"/>
      <c r="O466" s="8"/>
      <c r="P466" s="35"/>
      <c r="Q466" s="35"/>
      <c r="R466" s="36"/>
      <c r="S466" s="35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</row>
    <row r="467" spans="2:34" x14ac:dyDescent="0.2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13"/>
      <c r="O467" s="8"/>
      <c r="P467" s="35"/>
      <c r="Q467" s="35"/>
      <c r="R467" s="36"/>
      <c r="S467" s="35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</row>
    <row r="468" spans="2:34" x14ac:dyDescent="0.2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13"/>
      <c r="O468" s="8"/>
      <c r="P468" s="35"/>
      <c r="Q468" s="35"/>
      <c r="R468" s="36"/>
      <c r="S468" s="35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</row>
    <row r="469" spans="2:34" x14ac:dyDescent="0.2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13"/>
      <c r="O469" s="8"/>
      <c r="P469" s="35"/>
      <c r="Q469" s="35"/>
      <c r="R469" s="36"/>
      <c r="S469" s="35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</row>
    <row r="470" spans="2:34" x14ac:dyDescent="0.2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13"/>
      <c r="O470" s="8"/>
      <c r="P470" s="35"/>
      <c r="Q470" s="35"/>
      <c r="R470" s="36"/>
      <c r="S470" s="35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</row>
    <row r="471" spans="2:34" x14ac:dyDescent="0.2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13"/>
      <c r="O471" s="8"/>
      <c r="P471" s="35"/>
      <c r="Q471" s="35"/>
      <c r="R471" s="36"/>
      <c r="S471" s="35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</row>
    <row r="472" spans="2:34" x14ac:dyDescent="0.2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13"/>
      <c r="O472" s="8"/>
      <c r="P472" s="35"/>
      <c r="Q472" s="35"/>
      <c r="R472" s="36"/>
      <c r="S472" s="35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</row>
    <row r="473" spans="2:34" x14ac:dyDescent="0.2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13"/>
      <c r="O473" s="8"/>
      <c r="P473" s="35"/>
      <c r="Q473" s="35"/>
      <c r="R473" s="36"/>
      <c r="S473" s="35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</row>
    <row r="474" spans="2:34" x14ac:dyDescent="0.2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13"/>
      <c r="O474" s="8"/>
      <c r="P474" s="35"/>
      <c r="Q474" s="35"/>
      <c r="R474" s="36"/>
      <c r="S474" s="35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</row>
    <row r="475" spans="2:34" x14ac:dyDescent="0.2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13"/>
      <c r="O475" s="8"/>
      <c r="P475" s="35"/>
      <c r="Q475" s="35"/>
      <c r="R475" s="36"/>
      <c r="S475" s="35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</row>
    <row r="476" spans="2:34" x14ac:dyDescent="0.2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13"/>
      <c r="O476" s="8"/>
      <c r="P476" s="35"/>
      <c r="Q476" s="35"/>
      <c r="R476" s="36"/>
      <c r="S476" s="35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</row>
    <row r="477" spans="2:34" x14ac:dyDescent="0.2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13"/>
      <c r="O477" s="8"/>
      <c r="P477" s="35"/>
      <c r="Q477" s="35"/>
      <c r="R477" s="36"/>
      <c r="S477" s="35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</row>
    <row r="478" spans="2:34" x14ac:dyDescent="0.2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13"/>
      <c r="O478" s="8"/>
      <c r="P478" s="35"/>
      <c r="Q478" s="35"/>
      <c r="R478" s="36"/>
      <c r="S478" s="35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</row>
    <row r="479" spans="2:34" x14ac:dyDescent="0.2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13"/>
      <c r="O479" s="8"/>
      <c r="P479" s="35"/>
      <c r="Q479" s="35"/>
      <c r="R479" s="36"/>
      <c r="S479" s="35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</row>
    <row r="480" spans="2:34" x14ac:dyDescent="0.2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13"/>
      <c r="O480" s="8"/>
      <c r="P480" s="35"/>
      <c r="Q480" s="35"/>
      <c r="R480" s="36"/>
      <c r="S480" s="35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</row>
    <row r="481" spans="2:34" x14ac:dyDescent="0.2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13"/>
      <c r="O481" s="8"/>
      <c r="P481" s="35"/>
      <c r="Q481" s="35"/>
      <c r="R481" s="36"/>
      <c r="S481" s="35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</row>
    <row r="482" spans="2:34" x14ac:dyDescent="0.2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13"/>
      <c r="O482" s="8"/>
      <c r="P482" s="35"/>
      <c r="Q482" s="35"/>
      <c r="R482" s="36"/>
      <c r="S482" s="35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</row>
    <row r="483" spans="2:34" x14ac:dyDescent="0.2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13"/>
      <c r="O483" s="8"/>
      <c r="P483" s="35"/>
      <c r="Q483" s="35"/>
      <c r="R483" s="36"/>
      <c r="S483" s="35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</row>
    <row r="484" spans="2:34" x14ac:dyDescent="0.2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13"/>
      <c r="O484" s="8"/>
      <c r="P484" s="35"/>
      <c r="Q484" s="35"/>
      <c r="R484" s="36"/>
      <c r="S484" s="35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</row>
    <row r="485" spans="2:34" x14ac:dyDescent="0.2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13"/>
      <c r="O485" s="8"/>
      <c r="P485" s="35"/>
      <c r="Q485" s="35"/>
      <c r="R485" s="36"/>
      <c r="S485" s="35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</row>
    <row r="486" spans="2:34" x14ac:dyDescent="0.2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13"/>
      <c r="O486" s="8"/>
      <c r="P486" s="35"/>
      <c r="Q486" s="35"/>
      <c r="R486" s="36"/>
      <c r="S486" s="35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</row>
    <row r="487" spans="2:34" x14ac:dyDescent="0.2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13"/>
      <c r="O487" s="8"/>
      <c r="P487" s="35"/>
      <c r="Q487" s="35"/>
      <c r="R487" s="36"/>
      <c r="S487" s="35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</row>
    <row r="488" spans="2:34" x14ac:dyDescent="0.2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13"/>
      <c r="O488" s="8"/>
      <c r="P488" s="35"/>
      <c r="Q488" s="35"/>
      <c r="R488" s="36"/>
      <c r="S488" s="35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</row>
    <row r="489" spans="2:34" x14ac:dyDescent="0.2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13"/>
      <c r="O489" s="8"/>
      <c r="P489" s="35"/>
      <c r="Q489" s="35"/>
      <c r="R489" s="36"/>
      <c r="S489" s="35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</row>
    <row r="490" spans="2:34" x14ac:dyDescent="0.2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13"/>
      <c r="O490" s="8"/>
      <c r="P490" s="35"/>
      <c r="Q490" s="35"/>
      <c r="R490" s="36"/>
      <c r="S490" s="35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</row>
    <row r="491" spans="2:34" x14ac:dyDescent="0.2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13"/>
      <c r="O491" s="8"/>
      <c r="P491" s="35"/>
      <c r="Q491" s="35"/>
      <c r="R491" s="36"/>
      <c r="S491" s="35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</row>
    <row r="492" spans="2:34" x14ac:dyDescent="0.2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13"/>
      <c r="O492" s="8"/>
      <c r="P492" s="35"/>
      <c r="Q492" s="35"/>
      <c r="R492" s="36"/>
      <c r="S492" s="35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</row>
    <row r="493" spans="2:34" x14ac:dyDescent="0.2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13"/>
      <c r="O493" s="8"/>
      <c r="P493" s="35"/>
      <c r="Q493" s="35"/>
      <c r="R493" s="36"/>
      <c r="S493" s="35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</row>
    <row r="494" spans="2:34" x14ac:dyDescent="0.2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13"/>
      <c r="O494" s="8"/>
      <c r="P494" s="35"/>
      <c r="Q494" s="35"/>
      <c r="R494" s="36"/>
      <c r="S494" s="35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</row>
    <row r="495" spans="2:34" x14ac:dyDescent="0.2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13"/>
      <c r="O495" s="8"/>
      <c r="P495" s="35"/>
      <c r="Q495" s="35"/>
      <c r="R495" s="36"/>
      <c r="S495" s="35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</row>
    <row r="496" spans="2:34" x14ac:dyDescent="0.2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13"/>
      <c r="O496" s="8"/>
      <c r="P496" s="35"/>
      <c r="Q496" s="35"/>
      <c r="R496" s="36"/>
      <c r="S496" s="35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</row>
    <row r="497" spans="2:34" x14ac:dyDescent="0.2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13"/>
      <c r="O497" s="8"/>
      <c r="P497" s="35"/>
      <c r="Q497" s="35"/>
      <c r="R497" s="36"/>
      <c r="S497" s="35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</row>
    <row r="498" spans="2:34" x14ac:dyDescent="0.2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13"/>
      <c r="O498" s="8"/>
      <c r="P498" s="35"/>
      <c r="Q498" s="35"/>
      <c r="R498" s="36"/>
      <c r="S498" s="35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</row>
    <row r="499" spans="2:34" x14ac:dyDescent="0.2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13"/>
      <c r="O499" s="8"/>
      <c r="P499" s="35"/>
      <c r="Q499" s="35"/>
      <c r="R499" s="36"/>
      <c r="S499" s="35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</row>
    <row r="500" spans="2:34" x14ac:dyDescent="0.2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13"/>
      <c r="O500" s="8"/>
      <c r="P500" s="35"/>
      <c r="Q500" s="35"/>
      <c r="R500" s="36"/>
      <c r="S500" s="35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</row>
    <row r="501" spans="2:34" x14ac:dyDescent="0.2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13"/>
      <c r="O501" s="8"/>
      <c r="P501" s="35"/>
      <c r="Q501" s="35"/>
      <c r="R501" s="36"/>
      <c r="S501" s="35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</row>
    <row r="502" spans="2:34" x14ac:dyDescent="0.2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13"/>
      <c r="O502" s="8"/>
      <c r="P502" s="35"/>
      <c r="Q502" s="35"/>
      <c r="R502" s="36"/>
      <c r="S502" s="35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</row>
    <row r="503" spans="2:34" x14ac:dyDescent="0.2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13"/>
      <c r="O503" s="8"/>
      <c r="P503" s="35"/>
      <c r="Q503" s="35"/>
      <c r="R503" s="36"/>
      <c r="S503" s="35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</row>
    <row r="504" spans="2:34" x14ac:dyDescent="0.2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13"/>
      <c r="O504" s="8"/>
      <c r="P504" s="35"/>
      <c r="Q504" s="35"/>
      <c r="R504" s="36"/>
      <c r="S504" s="35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</row>
    <row r="505" spans="2:34" x14ac:dyDescent="0.2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13"/>
      <c r="O505" s="8"/>
      <c r="P505" s="35"/>
      <c r="Q505" s="35"/>
      <c r="R505" s="36"/>
      <c r="S505" s="35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</row>
    <row r="506" spans="2:34" x14ac:dyDescent="0.2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13"/>
      <c r="O506" s="8"/>
      <c r="P506" s="35"/>
      <c r="Q506" s="35"/>
      <c r="R506" s="36"/>
      <c r="S506" s="35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</row>
    <row r="507" spans="2:34" x14ac:dyDescent="0.2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13"/>
      <c r="O507" s="8"/>
      <c r="P507" s="35"/>
      <c r="Q507" s="35"/>
      <c r="R507" s="36"/>
      <c r="S507" s="35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</row>
    <row r="508" spans="2:34" x14ac:dyDescent="0.2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13"/>
      <c r="O508" s="8"/>
      <c r="P508" s="35"/>
      <c r="Q508" s="35"/>
      <c r="R508" s="36"/>
      <c r="S508" s="35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</row>
    <row r="509" spans="2:34" x14ac:dyDescent="0.2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13"/>
      <c r="O509" s="8"/>
      <c r="P509" s="35"/>
      <c r="Q509" s="35"/>
      <c r="R509" s="36"/>
      <c r="S509" s="35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</row>
    <row r="510" spans="2:34" x14ac:dyDescent="0.2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13"/>
      <c r="O510" s="8"/>
      <c r="P510" s="35"/>
      <c r="Q510" s="35"/>
      <c r="R510" s="36"/>
      <c r="S510" s="35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</row>
    <row r="511" spans="2:34" x14ac:dyDescent="0.2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13"/>
      <c r="O511" s="8"/>
      <c r="P511" s="35"/>
      <c r="Q511" s="35"/>
      <c r="R511" s="36"/>
      <c r="S511" s="35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</row>
    <row r="512" spans="2:34" x14ac:dyDescent="0.2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13"/>
      <c r="O512" s="8"/>
      <c r="P512" s="35"/>
      <c r="Q512" s="35"/>
      <c r="R512" s="36"/>
      <c r="S512" s="35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</row>
    <row r="513" spans="2:34" x14ac:dyDescent="0.2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13"/>
      <c r="O513" s="8"/>
      <c r="P513" s="35"/>
      <c r="Q513" s="35"/>
      <c r="R513" s="36"/>
      <c r="S513" s="35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</row>
    <row r="514" spans="2:34" x14ac:dyDescent="0.2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13"/>
      <c r="O514" s="8"/>
      <c r="P514" s="35"/>
      <c r="Q514" s="35"/>
      <c r="R514" s="36"/>
      <c r="S514" s="35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</row>
    <row r="515" spans="2:34" x14ac:dyDescent="0.2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13"/>
      <c r="O515" s="8"/>
      <c r="P515" s="35"/>
      <c r="Q515" s="35"/>
      <c r="R515" s="36"/>
      <c r="S515" s="35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</row>
    <row r="516" spans="2:34" x14ac:dyDescent="0.2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13"/>
      <c r="O516" s="8"/>
      <c r="P516" s="35"/>
      <c r="Q516" s="35"/>
      <c r="R516" s="36"/>
      <c r="S516" s="35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</row>
    <row r="517" spans="2:34" x14ac:dyDescent="0.2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13"/>
      <c r="O517" s="8"/>
      <c r="P517" s="35"/>
      <c r="Q517" s="35"/>
      <c r="R517" s="36"/>
      <c r="S517" s="35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</row>
    <row r="518" spans="2:34" x14ac:dyDescent="0.2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13"/>
      <c r="O518" s="8"/>
      <c r="P518" s="35"/>
      <c r="Q518" s="35"/>
      <c r="R518" s="36"/>
      <c r="S518" s="35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</row>
    <row r="519" spans="2:34" x14ac:dyDescent="0.2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13"/>
      <c r="O519" s="8"/>
      <c r="P519" s="35"/>
      <c r="Q519" s="35"/>
      <c r="R519" s="36"/>
      <c r="S519" s="35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</row>
    <row r="520" spans="2:34" x14ac:dyDescent="0.2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13"/>
      <c r="O520" s="8"/>
      <c r="P520" s="35"/>
      <c r="Q520" s="35"/>
      <c r="R520" s="36"/>
      <c r="S520" s="35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</row>
    <row r="521" spans="2:34" x14ac:dyDescent="0.2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13"/>
      <c r="O521" s="8"/>
      <c r="P521" s="35"/>
      <c r="Q521" s="35"/>
      <c r="R521" s="36"/>
      <c r="S521" s="35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</row>
    <row r="522" spans="2:34" x14ac:dyDescent="0.2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13"/>
      <c r="O522" s="8"/>
      <c r="P522" s="35"/>
      <c r="Q522" s="35"/>
      <c r="R522" s="36"/>
      <c r="S522" s="35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</row>
    <row r="523" spans="2:34" x14ac:dyDescent="0.2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13"/>
      <c r="O523" s="8"/>
      <c r="P523" s="35"/>
      <c r="Q523" s="35"/>
      <c r="R523" s="36"/>
      <c r="S523" s="35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</row>
    <row r="524" spans="2:34" x14ac:dyDescent="0.2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13"/>
      <c r="O524" s="8"/>
      <c r="P524" s="35"/>
      <c r="Q524" s="35"/>
      <c r="R524" s="36"/>
      <c r="S524" s="35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</row>
    <row r="525" spans="2:34" x14ac:dyDescent="0.2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13"/>
      <c r="O525" s="8"/>
      <c r="P525" s="35"/>
      <c r="Q525" s="35"/>
      <c r="R525" s="36"/>
      <c r="S525" s="35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</row>
    <row r="526" spans="2:34" x14ac:dyDescent="0.2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13"/>
      <c r="O526" s="8"/>
      <c r="P526" s="35"/>
      <c r="Q526" s="35"/>
      <c r="R526" s="36"/>
      <c r="S526" s="35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</row>
    <row r="527" spans="2:34" x14ac:dyDescent="0.2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13"/>
      <c r="O527" s="8"/>
      <c r="P527" s="35"/>
      <c r="Q527" s="35"/>
      <c r="R527" s="36"/>
      <c r="S527" s="35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</row>
    <row r="528" spans="2:34" x14ac:dyDescent="0.2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13"/>
      <c r="O528" s="8"/>
      <c r="P528" s="35"/>
      <c r="Q528" s="35"/>
      <c r="R528" s="36"/>
      <c r="S528" s="35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</row>
    <row r="529" spans="2:34" x14ac:dyDescent="0.2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13"/>
      <c r="O529" s="8"/>
      <c r="P529" s="35"/>
      <c r="Q529" s="35"/>
      <c r="R529" s="36"/>
      <c r="S529" s="35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</row>
    <row r="530" spans="2:34" x14ac:dyDescent="0.2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13"/>
      <c r="O530" s="8"/>
      <c r="P530" s="35"/>
      <c r="Q530" s="35"/>
      <c r="R530" s="36"/>
      <c r="S530" s="35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</row>
    <row r="531" spans="2:34" x14ac:dyDescent="0.2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13"/>
      <c r="O531" s="8"/>
      <c r="P531" s="35"/>
      <c r="Q531" s="35"/>
      <c r="R531" s="36"/>
      <c r="S531" s="35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</row>
    <row r="532" spans="2:34" x14ac:dyDescent="0.2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13"/>
      <c r="O532" s="8"/>
      <c r="P532" s="35"/>
      <c r="Q532" s="35"/>
      <c r="R532" s="36"/>
      <c r="S532" s="35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</row>
    <row r="533" spans="2:34" x14ac:dyDescent="0.2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13"/>
      <c r="O533" s="8"/>
      <c r="P533" s="35"/>
      <c r="Q533" s="35"/>
      <c r="R533" s="36"/>
      <c r="S533" s="35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</row>
    <row r="534" spans="2:34" x14ac:dyDescent="0.2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13"/>
      <c r="O534" s="8"/>
      <c r="P534" s="35"/>
      <c r="Q534" s="35"/>
      <c r="R534" s="36"/>
      <c r="S534" s="35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</row>
    <row r="535" spans="2:34" x14ac:dyDescent="0.2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13"/>
      <c r="O535" s="8"/>
      <c r="P535" s="35"/>
      <c r="Q535" s="35"/>
      <c r="R535" s="36"/>
      <c r="S535" s="35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</row>
    <row r="536" spans="2:34" x14ac:dyDescent="0.2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13"/>
      <c r="O536" s="8"/>
      <c r="P536" s="35"/>
      <c r="Q536" s="35"/>
      <c r="R536" s="36"/>
      <c r="S536" s="35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</row>
    <row r="537" spans="2:34" x14ac:dyDescent="0.2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13"/>
      <c r="O537" s="8"/>
      <c r="P537" s="35"/>
      <c r="Q537" s="35"/>
      <c r="R537" s="36"/>
      <c r="S537" s="35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</row>
    <row r="538" spans="2:34" x14ac:dyDescent="0.2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13"/>
      <c r="O538" s="8"/>
      <c r="P538" s="35"/>
      <c r="Q538" s="35"/>
      <c r="R538" s="36"/>
      <c r="S538" s="35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</row>
    <row r="539" spans="2:34" x14ac:dyDescent="0.2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13"/>
      <c r="O539" s="8"/>
      <c r="P539" s="35"/>
      <c r="Q539" s="35"/>
      <c r="R539" s="36"/>
      <c r="S539" s="35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</row>
    <row r="540" spans="2:34" x14ac:dyDescent="0.2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13"/>
      <c r="O540" s="8"/>
      <c r="P540" s="35"/>
      <c r="Q540" s="35"/>
      <c r="R540" s="36"/>
      <c r="S540" s="35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</row>
    <row r="541" spans="2:34" x14ac:dyDescent="0.2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13"/>
      <c r="O541" s="8"/>
      <c r="P541" s="35"/>
      <c r="Q541" s="35"/>
      <c r="R541" s="36"/>
      <c r="S541" s="35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</row>
    <row r="542" spans="2:34" x14ac:dyDescent="0.2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13"/>
      <c r="O542" s="8"/>
      <c r="P542" s="35"/>
      <c r="Q542" s="35"/>
      <c r="R542" s="36"/>
      <c r="S542" s="35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</row>
    <row r="543" spans="2:34" x14ac:dyDescent="0.2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13"/>
      <c r="O543" s="8"/>
      <c r="P543" s="35"/>
      <c r="Q543" s="35"/>
      <c r="R543" s="36"/>
      <c r="S543" s="35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</row>
    <row r="544" spans="2:34" x14ac:dyDescent="0.2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13"/>
      <c r="O544" s="8"/>
      <c r="P544" s="35"/>
      <c r="Q544" s="35"/>
      <c r="R544" s="36"/>
      <c r="S544" s="35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</row>
    <row r="545" spans="2:34" x14ac:dyDescent="0.2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13"/>
      <c r="O545" s="8"/>
      <c r="P545" s="35"/>
      <c r="Q545" s="35"/>
      <c r="R545" s="36"/>
      <c r="S545" s="35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</row>
    <row r="546" spans="2:34" x14ac:dyDescent="0.2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13"/>
      <c r="O546" s="8"/>
      <c r="P546" s="35"/>
      <c r="Q546" s="35"/>
      <c r="R546" s="36"/>
      <c r="S546" s="35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</row>
    <row r="547" spans="2:34" x14ac:dyDescent="0.2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13"/>
      <c r="O547" s="8"/>
      <c r="P547" s="35"/>
      <c r="Q547" s="35"/>
      <c r="R547" s="36"/>
      <c r="S547" s="35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</row>
    <row r="548" spans="2:34" x14ac:dyDescent="0.2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13"/>
      <c r="O548" s="8"/>
      <c r="P548" s="35"/>
      <c r="Q548" s="35"/>
      <c r="R548" s="36"/>
      <c r="S548" s="35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</row>
    <row r="549" spans="2:34" x14ac:dyDescent="0.2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13"/>
      <c r="O549" s="8"/>
      <c r="P549" s="35"/>
      <c r="Q549" s="35"/>
      <c r="R549" s="36"/>
      <c r="S549" s="35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</row>
    <row r="550" spans="2:34" x14ac:dyDescent="0.2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13"/>
      <c r="O550" s="8"/>
      <c r="P550" s="35"/>
      <c r="Q550" s="35"/>
      <c r="R550" s="36"/>
      <c r="S550" s="35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</row>
    <row r="551" spans="2:34" x14ac:dyDescent="0.2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13"/>
      <c r="O551" s="8"/>
      <c r="P551" s="35"/>
      <c r="Q551" s="35"/>
      <c r="R551" s="36"/>
      <c r="S551" s="35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</row>
    <row r="552" spans="2:34" x14ac:dyDescent="0.2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13"/>
      <c r="O552" s="8"/>
      <c r="P552" s="35"/>
      <c r="Q552" s="35"/>
      <c r="R552" s="36"/>
      <c r="S552" s="35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</row>
    <row r="553" spans="2:34" x14ac:dyDescent="0.2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13"/>
      <c r="O553" s="8"/>
      <c r="P553" s="35"/>
      <c r="Q553" s="35"/>
      <c r="R553" s="36"/>
      <c r="S553" s="35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</row>
    <row r="554" spans="2:34" x14ac:dyDescent="0.2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13"/>
      <c r="O554" s="8"/>
      <c r="P554" s="35"/>
      <c r="Q554" s="35"/>
      <c r="R554" s="36"/>
      <c r="S554" s="35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</row>
    <row r="555" spans="2:34" x14ac:dyDescent="0.2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13"/>
      <c r="O555" s="8"/>
      <c r="P555" s="35"/>
      <c r="Q555" s="35"/>
      <c r="R555" s="36"/>
      <c r="S555" s="35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</row>
    <row r="556" spans="2:34" x14ac:dyDescent="0.2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13"/>
      <c r="O556" s="8"/>
      <c r="P556" s="35"/>
      <c r="Q556" s="35"/>
      <c r="R556" s="36"/>
      <c r="S556" s="35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</row>
    <row r="557" spans="2:34" x14ac:dyDescent="0.2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13"/>
      <c r="O557" s="8"/>
      <c r="P557" s="35"/>
      <c r="Q557" s="35"/>
      <c r="R557" s="36"/>
      <c r="S557" s="35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</row>
    <row r="558" spans="2:34" x14ac:dyDescent="0.2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13"/>
      <c r="O558" s="8"/>
      <c r="P558" s="35"/>
      <c r="Q558" s="35"/>
      <c r="R558" s="36"/>
      <c r="S558" s="35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</row>
    <row r="559" spans="2:34" x14ac:dyDescent="0.2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13"/>
      <c r="O559" s="8"/>
      <c r="P559" s="35"/>
      <c r="Q559" s="35"/>
      <c r="R559" s="36"/>
      <c r="S559" s="35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</row>
    <row r="560" spans="2:34" x14ac:dyDescent="0.2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13"/>
      <c r="O560" s="8"/>
      <c r="P560" s="35"/>
      <c r="Q560" s="35"/>
      <c r="R560" s="36"/>
      <c r="S560" s="35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</row>
    <row r="561" spans="2:34" x14ac:dyDescent="0.2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13"/>
      <c r="O561" s="8"/>
      <c r="P561" s="35"/>
      <c r="Q561" s="35"/>
      <c r="R561" s="36"/>
      <c r="S561" s="35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</row>
    <row r="562" spans="2:34" x14ac:dyDescent="0.2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13"/>
      <c r="O562" s="8"/>
      <c r="P562" s="35"/>
      <c r="Q562" s="35"/>
      <c r="R562" s="36"/>
      <c r="S562" s="35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</row>
    <row r="563" spans="2:34" x14ac:dyDescent="0.2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13"/>
      <c r="O563" s="8"/>
      <c r="P563" s="35"/>
      <c r="Q563" s="35"/>
      <c r="R563" s="36"/>
      <c r="S563" s="35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</row>
    <row r="564" spans="2:34" x14ac:dyDescent="0.2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13"/>
      <c r="O564" s="8"/>
      <c r="P564" s="35"/>
      <c r="Q564" s="35"/>
      <c r="R564" s="36"/>
      <c r="S564" s="35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</row>
    <row r="565" spans="2:34" x14ac:dyDescent="0.2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13"/>
      <c r="O565" s="8"/>
      <c r="P565" s="35"/>
      <c r="Q565" s="35"/>
      <c r="R565" s="36"/>
      <c r="S565" s="35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</row>
    <row r="566" spans="2:34" x14ac:dyDescent="0.2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13"/>
      <c r="O566" s="8"/>
      <c r="P566" s="35"/>
      <c r="Q566" s="35"/>
      <c r="R566" s="36"/>
      <c r="S566" s="35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</row>
    <row r="567" spans="2:34" x14ac:dyDescent="0.2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13"/>
      <c r="O567" s="8"/>
      <c r="P567" s="35"/>
      <c r="Q567" s="35"/>
      <c r="R567" s="36"/>
      <c r="S567" s="35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</row>
    <row r="568" spans="2:34" x14ac:dyDescent="0.2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14"/>
      <c r="O568" s="8"/>
      <c r="P568" s="115"/>
      <c r="Q568" s="115"/>
      <c r="R568" s="116"/>
      <c r="S568" s="115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</row>
    <row r="569" spans="2:34" x14ac:dyDescent="0.2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14"/>
      <c r="O569" s="8"/>
      <c r="P569" s="115"/>
      <c r="Q569" s="115"/>
      <c r="R569" s="116"/>
      <c r="S569" s="115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</row>
    <row r="570" spans="2:34" x14ac:dyDescent="0.2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14"/>
      <c r="O570" s="8"/>
      <c r="P570" s="115"/>
      <c r="Q570" s="115"/>
      <c r="R570" s="116"/>
      <c r="S570" s="115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</row>
    <row r="571" spans="2:34" x14ac:dyDescent="0.2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14"/>
      <c r="O571" s="8"/>
      <c r="P571" s="115"/>
      <c r="Q571" s="115"/>
      <c r="R571" s="116"/>
      <c r="S571" s="115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</row>
    <row r="572" spans="2:34" x14ac:dyDescent="0.2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14"/>
      <c r="O572" s="8"/>
      <c r="P572" s="115"/>
      <c r="Q572" s="115"/>
      <c r="R572" s="116"/>
      <c r="S572" s="115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</row>
    <row r="573" spans="2:34" x14ac:dyDescent="0.2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14"/>
      <c r="O573" s="8"/>
      <c r="P573" s="115"/>
      <c r="Q573" s="115"/>
      <c r="R573" s="116"/>
      <c r="S573" s="115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</row>
    <row r="574" spans="2:34" x14ac:dyDescent="0.2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14"/>
      <c r="P574" s="115"/>
      <c r="Q574" s="115"/>
      <c r="R574" s="116"/>
      <c r="S574" s="115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</row>
    <row r="575" spans="2:34" x14ac:dyDescent="0.2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14"/>
      <c r="P575" s="115"/>
      <c r="Q575" s="115"/>
      <c r="R575" s="116"/>
      <c r="S575" s="115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</row>
    <row r="576" spans="2:34" x14ac:dyDescent="0.2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14"/>
      <c r="P576" s="115"/>
      <c r="Q576" s="115"/>
      <c r="R576" s="116"/>
      <c r="S576" s="115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</row>
    <row r="577" spans="2:34" x14ac:dyDescent="0.2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14"/>
      <c r="P577" s="115"/>
      <c r="Q577" s="115"/>
      <c r="R577" s="116"/>
      <c r="S577" s="115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</row>
    <row r="578" spans="2:34" x14ac:dyDescent="0.2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14"/>
      <c r="P578" s="115"/>
      <c r="Q578" s="115"/>
      <c r="R578" s="116"/>
      <c r="S578" s="115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</row>
    <row r="579" spans="2:34" x14ac:dyDescent="0.2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14"/>
      <c r="P579" s="115"/>
      <c r="Q579" s="115"/>
      <c r="R579" s="116"/>
      <c r="S579" s="115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</row>
    <row r="580" spans="2:34" x14ac:dyDescent="0.2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14"/>
      <c r="P580" s="115"/>
      <c r="Q580" s="115"/>
      <c r="R580" s="116"/>
      <c r="S580" s="115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</row>
    <row r="581" spans="2:34" x14ac:dyDescent="0.2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14"/>
      <c r="P581" s="115"/>
      <c r="Q581" s="115"/>
      <c r="R581" s="116"/>
      <c r="S581" s="115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</row>
    <row r="582" spans="2:34" x14ac:dyDescent="0.2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14"/>
      <c r="P582" s="115"/>
      <c r="Q582" s="115"/>
      <c r="R582" s="116"/>
      <c r="S582" s="115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</row>
    <row r="583" spans="2:34" x14ac:dyDescent="0.2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14"/>
      <c r="P583" s="115"/>
      <c r="Q583" s="115"/>
      <c r="R583" s="116"/>
      <c r="S583" s="115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</row>
    <row r="584" spans="2:34" x14ac:dyDescent="0.2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14"/>
      <c r="P584" s="115"/>
      <c r="Q584" s="115"/>
      <c r="R584" s="116"/>
      <c r="S584" s="115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</row>
    <row r="585" spans="2:34" x14ac:dyDescent="0.2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14"/>
      <c r="P585" s="115"/>
      <c r="Q585" s="115"/>
      <c r="R585" s="116"/>
      <c r="S585" s="115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</row>
    <row r="586" spans="2:34" x14ac:dyDescent="0.2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14"/>
      <c r="P586" s="115"/>
      <c r="Q586" s="115"/>
      <c r="R586" s="116"/>
      <c r="S586" s="115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</row>
    <row r="587" spans="2:34" x14ac:dyDescent="0.2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14"/>
      <c r="P587" s="115"/>
      <c r="Q587" s="115"/>
      <c r="R587" s="116"/>
      <c r="S587" s="115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</row>
    <row r="588" spans="2:34" x14ac:dyDescent="0.2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14"/>
      <c r="P588" s="115"/>
      <c r="Q588" s="115"/>
      <c r="R588" s="116"/>
      <c r="S588" s="115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</row>
    <row r="589" spans="2:34" x14ac:dyDescent="0.2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14"/>
      <c r="P589" s="115"/>
      <c r="Q589" s="115"/>
      <c r="R589" s="116"/>
      <c r="S589" s="115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</row>
    <row r="590" spans="2:34" x14ac:dyDescent="0.2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14"/>
      <c r="P590" s="115"/>
      <c r="Q590" s="115"/>
      <c r="R590" s="116"/>
      <c r="S590" s="115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</row>
    <row r="591" spans="2:34" x14ac:dyDescent="0.2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14"/>
      <c r="P591" s="115"/>
      <c r="Q591" s="115"/>
      <c r="R591" s="116"/>
      <c r="S591" s="115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</row>
    <row r="592" spans="2:34" x14ac:dyDescent="0.2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14"/>
      <c r="P592" s="115"/>
      <c r="Q592" s="115"/>
      <c r="R592" s="116"/>
      <c r="S592" s="115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</row>
    <row r="593" spans="2:34" x14ac:dyDescent="0.2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14"/>
      <c r="P593" s="115"/>
      <c r="Q593" s="115"/>
      <c r="R593" s="116"/>
      <c r="S593" s="115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</row>
    <row r="594" spans="2:34" x14ac:dyDescent="0.2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14"/>
      <c r="P594" s="115"/>
      <c r="Q594" s="115"/>
      <c r="R594" s="116"/>
      <c r="S594" s="115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</row>
    <row r="595" spans="2:34" x14ac:dyDescent="0.2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14"/>
      <c r="P595" s="115"/>
      <c r="Q595" s="115"/>
      <c r="R595" s="116"/>
      <c r="S595" s="115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</row>
    <row r="596" spans="2:34" x14ac:dyDescent="0.2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14"/>
      <c r="P596" s="115"/>
      <c r="Q596" s="115"/>
      <c r="R596" s="116"/>
      <c r="S596" s="115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</row>
    <row r="597" spans="2:34" x14ac:dyDescent="0.2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14"/>
      <c r="P597" s="115"/>
      <c r="Q597" s="115"/>
      <c r="R597" s="116"/>
      <c r="S597" s="115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</row>
    <row r="598" spans="2:34" x14ac:dyDescent="0.2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14"/>
      <c r="P598" s="115"/>
      <c r="Q598" s="115"/>
      <c r="R598" s="116"/>
      <c r="S598" s="115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</row>
    <row r="599" spans="2:34" x14ac:dyDescent="0.2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14"/>
      <c r="P599" s="115"/>
      <c r="Q599" s="115"/>
      <c r="R599" s="116"/>
      <c r="S599" s="115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</row>
    <row r="600" spans="2:34" x14ac:dyDescent="0.2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14"/>
      <c r="P600" s="115"/>
      <c r="Q600" s="115"/>
      <c r="R600" s="116"/>
      <c r="S600" s="115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</row>
    <row r="601" spans="2:34" x14ac:dyDescent="0.2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14"/>
      <c r="P601" s="115"/>
      <c r="Q601" s="115"/>
      <c r="R601" s="116"/>
      <c r="S601" s="115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</row>
    <row r="602" spans="2:34" x14ac:dyDescent="0.2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14"/>
      <c r="P602" s="115"/>
      <c r="Q602" s="115"/>
      <c r="R602" s="116"/>
      <c r="S602" s="115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</row>
    <row r="603" spans="2:34" x14ac:dyDescent="0.2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14"/>
      <c r="P603" s="115"/>
      <c r="Q603" s="115"/>
      <c r="R603" s="116"/>
      <c r="S603" s="115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</row>
    <row r="604" spans="2:34" x14ac:dyDescent="0.2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14"/>
      <c r="P604" s="115"/>
      <c r="Q604" s="115"/>
      <c r="R604" s="116"/>
      <c r="S604" s="115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</row>
    <row r="605" spans="2:34" x14ac:dyDescent="0.2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14"/>
      <c r="P605" s="115"/>
      <c r="Q605" s="115"/>
      <c r="R605" s="116"/>
      <c r="S605" s="115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</row>
    <row r="606" spans="2:34" x14ac:dyDescent="0.2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14"/>
      <c r="P606" s="115"/>
      <c r="Q606" s="115"/>
      <c r="R606" s="116"/>
      <c r="S606" s="115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</row>
    <row r="607" spans="2:34" x14ac:dyDescent="0.2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14"/>
      <c r="P607" s="115"/>
      <c r="Q607" s="115"/>
      <c r="R607" s="116"/>
      <c r="S607" s="115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</row>
    <row r="608" spans="2:34" x14ac:dyDescent="0.2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14"/>
      <c r="P608" s="115"/>
      <c r="Q608" s="115"/>
      <c r="R608" s="116"/>
      <c r="S608" s="115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</row>
    <row r="609" spans="2:34" x14ac:dyDescent="0.2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14"/>
      <c r="P609" s="115"/>
      <c r="Q609" s="115"/>
      <c r="R609" s="116"/>
      <c r="S609" s="115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</row>
    <row r="610" spans="2:34" x14ac:dyDescent="0.2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14"/>
      <c r="P610" s="115"/>
      <c r="Q610" s="115"/>
      <c r="R610" s="116"/>
      <c r="S610" s="115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</row>
    <row r="611" spans="2:34" x14ac:dyDescent="0.2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14"/>
      <c r="P611" s="115"/>
      <c r="Q611" s="115"/>
      <c r="R611" s="116"/>
      <c r="S611" s="115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</row>
    <row r="612" spans="2:34" x14ac:dyDescent="0.2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14"/>
      <c r="P612" s="115"/>
      <c r="Q612" s="115"/>
      <c r="R612" s="116"/>
      <c r="S612" s="115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</row>
    <row r="613" spans="2:34" x14ac:dyDescent="0.2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14"/>
      <c r="P613" s="115"/>
      <c r="Q613" s="115"/>
      <c r="R613" s="116"/>
      <c r="S613" s="115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</row>
    <row r="614" spans="2:34" x14ac:dyDescent="0.2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14"/>
      <c r="P614" s="115"/>
      <c r="Q614" s="115"/>
      <c r="R614" s="116"/>
      <c r="S614" s="115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</row>
    <row r="615" spans="2:34" x14ac:dyDescent="0.2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14"/>
      <c r="P615" s="115"/>
      <c r="Q615" s="115"/>
      <c r="R615" s="116"/>
      <c r="S615" s="115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</row>
    <row r="616" spans="2:34" x14ac:dyDescent="0.2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14"/>
      <c r="P616" s="115"/>
      <c r="Q616" s="115"/>
      <c r="R616" s="116"/>
      <c r="S616" s="115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</row>
    <row r="617" spans="2:34" x14ac:dyDescent="0.2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14"/>
      <c r="P617" s="115"/>
      <c r="Q617" s="115"/>
      <c r="R617" s="116"/>
      <c r="S617" s="115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</row>
    <row r="618" spans="2:34" x14ac:dyDescent="0.2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14"/>
      <c r="P618" s="115"/>
      <c r="Q618" s="115"/>
      <c r="R618" s="116"/>
      <c r="S618" s="115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</row>
    <row r="619" spans="2:34" x14ac:dyDescent="0.2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14"/>
      <c r="P619" s="115"/>
      <c r="Q619" s="115"/>
      <c r="R619" s="116"/>
      <c r="S619" s="115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</row>
    <row r="620" spans="2:34" x14ac:dyDescent="0.2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14"/>
      <c r="P620" s="115"/>
      <c r="Q620" s="115"/>
      <c r="R620" s="116"/>
      <c r="S620" s="115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</row>
    <row r="621" spans="2:34" x14ac:dyDescent="0.2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14"/>
      <c r="P621" s="115"/>
      <c r="Q621" s="115"/>
      <c r="R621" s="116"/>
      <c r="S621" s="115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</row>
    <row r="622" spans="2:34" x14ac:dyDescent="0.2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14"/>
      <c r="P622" s="115"/>
      <c r="Q622" s="115"/>
      <c r="R622" s="116"/>
      <c r="S622" s="115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</row>
    <row r="623" spans="2:34" x14ac:dyDescent="0.2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14"/>
      <c r="P623" s="115"/>
      <c r="Q623" s="115"/>
      <c r="R623" s="116"/>
      <c r="S623" s="115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</row>
    <row r="624" spans="2:34" x14ac:dyDescent="0.2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14"/>
      <c r="P624" s="115"/>
      <c r="Q624" s="115"/>
      <c r="R624" s="116"/>
      <c r="S624" s="115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</row>
    <row r="625" spans="2:34" x14ac:dyDescent="0.2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14"/>
      <c r="P625" s="115"/>
      <c r="Q625" s="115"/>
      <c r="R625" s="116"/>
      <c r="S625" s="115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</row>
    <row r="626" spans="2:34" x14ac:dyDescent="0.2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14"/>
      <c r="P626" s="115"/>
      <c r="Q626" s="115"/>
      <c r="R626" s="116"/>
      <c r="S626" s="115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</row>
    <row r="627" spans="2:34" x14ac:dyDescent="0.2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14"/>
      <c r="P627" s="115"/>
      <c r="Q627" s="115"/>
      <c r="R627" s="116"/>
      <c r="S627" s="115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</row>
    <row r="628" spans="2:34" x14ac:dyDescent="0.2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14"/>
      <c r="P628" s="115"/>
      <c r="Q628" s="115"/>
      <c r="R628" s="116"/>
      <c r="S628" s="115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</row>
    <row r="629" spans="2:34" x14ac:dyDescent="0.2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14"/>
      <c r="P629" s="115"/>
      <c r="Q629" s="115"/>
      <c r="R629" s="116"/>
      <c r="S629" s="115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</row>
    <row r="630" spans="2:34" x14ac:dyDescent="0.2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14"/>
      <c r="P630" s="115"/>
      <c r="Q630" s="115"/>
      <c r="R630" s="116"/>
      <c r="S630" s="115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</row>
    <row r="631" spans="2:34" x14ac:dyDescent="0.2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14"/>
      <c r="P631" s="115"/>
      <c r="Q631" s="115"/>
      <c r="R631" s="116"/>
      <c r="S631" s="115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</row>
    <row r="632" spans="2:34" x14ac:dyDescent="0.2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14"/>
      <c r="P632" s="115"/>
      <c r="Q632" s="115"/>
      <c r="R632" s="116"/>
      <c r="S632" s="115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</row>
    <row r="633" spans="2:34" x14ac:dyDescent="0.2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14"/>
      <c r="P633" s="115"/>
      <c r="Q633" s="115"/>
      <c r="R633" s="116"/>
      <c r="S633" s="115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</row>
    <row r="634" spans="2:34" x14ac:dyDescent="0.2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14"/>
      <c r="P634" s="115"/>
      <c r="Q634" s="115"/>
      <c r="R634" s="116"/>
      <c r="S634" s="115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</row>
    <row r="635" spans="2:34" x14ac:dyDescent="0.2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14"/>
      <c r="P635" s="115"/>
      <c r="Q635" s="115"/>
      <c r="R635" s="116"/>
      <c r="S635" s="115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</row>
    <row r="636" spans="2:34" x14ac:dyDescent="0.2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14"/>
      <c r="P636" s="115"/>
      <c r="Q636" s="115"/>
      <c r="R636" s="116"/>
      <c r="S636" s="115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</row>
    <row r="637" spans="2:34" x14ac:dyDescent="0.2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14"/>
      <c r="P637" s="115"/>
      <c r="Q637" s="115"/>
      <c r="R637" s="116"/>
      <c r="S637" s="115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</row>
    <row r="638" spans="2:34" x14ac:dyDescent="0.2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14"/>
      <c r="P638" s="115"/>
      <c r="Q638" s="115"/>
      <c r="R638" s="116"/>
      <c r="S638" s="115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</row>
    <row r="639" spans="2:34" x14ac:dyDescent="0.2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14"/>
      <c r="P639" s="115"/>
      <c r="Q639" s="115"/>
      <c r="R639" s="116"/>
      <c r="S639" s="115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</row>
    <row r="640" spans="2:34" x14ac:dyDescent="0.2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14"/>
      <c r="P640" s="115"/>
      <c r="Q640" s="115"/>
      <c r="R640" s="116"/>
      <c r="S640" s="115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</row>
    <row r="641" spans="2:34" x14ac:dyDescent="0.2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14"/>
      <c r="P641" s="115"/>
      <c r="Q641" s="115"/>
      <c r="R641" s="116"/>
      <c r="S641" s="115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</row>
    <row r="642" spans="2:34" x14ac:dyDescent="0.2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14"/>
      <c r="P642" s="115"/>
      <c r="Q642" s="115"/>
      <c r="R642" s="116"/>
      <c r="S642" s="115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</row>
    <row r="643" spans="2:34" x14ac:dyDescent="0.2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14"/>
      <c r="P643" s="115"/>
      <c r="Q643" s="115"/>
      <c r="R643" s="116"/>
      <c r="S643" s="115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</row>
    <row r="644" spans="2:34" x14ac:dyDescent="0.2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14"/>
      <c r="P644" s="115"/>
      <c r="Q644" s="115"/>
      <c r="R644" s="116"/>
      <c r="S644" s="115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</row>
    <row r="645" spans="2:34" x14ac:dyDescent="0.2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14"/>
      <c r="P645" s="115"/>
      <c r="Q645" s="115"/>
      <c r="R645" s="116"/>
      <c r="S645" s="115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</row>
    <row r="646" spans="2:34" x14ac:dyDescent="0.2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14"/>
      <c r="P646" s="115"/>
      <c r="Q646" s="115"/>
      <c r="R646" s="116"/>
      <c r="S646" s="115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</row>
    <row r="647" spans="2:34" x14ac:dyDescent="0.2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14"/>
      <c r="P647" s="115"/>
      <c r="Q647" s="115"/>
      <c r="R647" s="116"/>
      <c r="S647" s="115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</row>
    <row r="648" spans="2:34" x14ac:dyDescent="0.2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14"/>
      <c r="P648" s="115"/>
      <c r="Q648" s="115"/>
      <c r="R648" s="116"/>
      <c r="S648" s="115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</row>
    <row r="649" spans="2:34" x14ac:dyDescent="0.2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14"/>
      <c r="P649" s="115"/>
      <c r="Q649" s="115"/>
      <c r="R649" s="116"/>
      <c r="S649" s="115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</row>
    <row r="650" spans="2:34" x14ac:dyDescent="0.2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14"/>
      <c r="P650" s="115"/>
      <c r="Q650" s="115"/>
      <c r="R650" s="116"/>
      <c r="S650" s="115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</row>
    <row r="651" spans="2:34" x14ac:dyDescent="0.2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14"/>
      <c r="P651" s="115"/>
      <c r="Q651" s="115"/>
      <c r="R651" s="116"/>
      <c r="S651" s="115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</row>
    <row r="652" spans="2:34" x14ac:dyDescent="0.2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14"/>
      <c r="P652" s="115"/>
      <c r="Q652" s="115"/>
      <c r="R652" s="116"/>
      <c r="S652" s="115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</row>
    <row r="653" spans="2:34" x14ac:dyDescent="0.2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14"/>
      <c r="P653" s="115"/>
      <c r="Q653" s="115"/>
      <c r="R653" s="116"/>
      <c r="S653" s="115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</row>
    <row r="654" spans="2:34" x14ac:dyDescent="0.2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14"/>
      <c r="P654" s="115"/>
      <c r="Q654" s="115"/>
      <c r="R654" s="116"/>
      <c r="S654" s="115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</row>
    <row r="655" spans="2:34" x14ac:dyDescent="0.2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14"/>
      <c r="P655" s="115"/>
      <c r="Q655" s="115"/>
      <c r="R655" s="116"/>
      <c r="S655" s="115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</row>
    <row r="656" spans="2:34" x14ac:dyDescent="0.2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14"/>
      <c r="P656" s="115"/>
      <c r="Q656" s="115"/>
      <c r="R656" s="116"/>
      <c r="S656" s="115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</row>
    <row r="657" spans="2:34" x14ac:dyDescent="0.2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14"/>
      <c r="P657" s="115"/>
      <c r="Q657" s="115"/>
      <c r="R657" s="116"/>
      <c r="S657" s="115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</row>
    <row r="658" spans="2:34" x14ac:dyDescent="0.2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14"/>
      <c r="P658" s="115"/>
      <c r="Q658" s="115"/>
      <c r="R658" s="116"/>
      <c r="S658" s="115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</row>
    <row r="659" spans="2:34" x14ac:dyDescent="0.2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14"/>
      <c r="P659" s="115"/>
      <c r="Q659" s="115"/>
      <c r="R659" s="116"/>
      <c r="S659" s="115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</row>
    <row r="660" spans="2:34" x14ac:dyDescent="0.2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14"/>
      <c r="P660" s="115"/>
      <c r="Q660" s="115"/>
      <c r="R660" s="116"/>
      <c r="S660" s="115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</row>
    <row r="661" spans="2:34" x14ac:dyDescent="0.2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14"/>
      <c r="P661" s="115"/>
      <c r="Q661" s="115"/>
      <c r="R661" s="116"/>
      <c r="S661" s="115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</row>
    <row r="662" spans="2:34" x14ac:dyDescent="0.2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14"/>
      <c r="P662" s="115"/>
      <c r="Q662" s="115"/>
      <c r="R662" s="116"/>
      <c r="S662" s="115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</row>
    <row r="663" spans="2:34" x14ac:dyDescent="0.2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14"/>
      <c r="P663" s="115"/>
      <c r="Q663" s="115"/>
      <c r="R663" s="116"/>
      <c r="S663" s="115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</row>
    <row r="664" spans="2:34" x14ac:dyDescent="0.2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14"/>
      <c r="P664" s="115"/>
      <c r="Q664" s="115"/>
      <c r="R664" s="116"/>
      <c r="S664" s="115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</row>
    <row r="665" spans="2:34" x14ac:dyDescent="0.2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14"/>
      <c r="P665" s="115"/>
      <c r="Q665" s="115"/>
      <c r="R665" s="116"/>
      <c r="S665" s="115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</row>
    <row r="666" spans="2:34" x14ac:dyDescent="0.2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14"/>
      <c r="P666" s="115"/>
      <c r="Q666" s="115"/>
      <c r="R666" s="116"/>
      <c r="S666" s="115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</row>
    <row r="667" spans="2:34" x14ac:dyDescent="0.2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14"/>
      <c r="P667" s="115"/>
      <c r="Q667" s="115"/>
      <c r="R667" s="116"/>
      <c r="S667" s="115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</row>
    <row r="668" spans="2:34" x14ac:dyDescent="0.2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14"/>
      <c r="P668" s="115"/>
      <c r="Q668" s="115"/>
      <c r="R668" s="116"/>
      <c r="S668" s="115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</row>
    <row r="669" spans="2:34" x14ac:dyDescent="0.2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14"/>
      <c r="P669" s="115"/>
      <c r="Q669" s="115"/>
      <c r="R669" s="116"/>
      <c r="S669" s="115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</row>
    <row r="670" spans="2:34" x14ac:dyDescent="0.2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14"/>
      <c r="P670" s="115"/>
      <c r="Q670" s="115"/>
      <c r="R670" s="116"/>
      <c r="S670" s="115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</row>
    <row r="671" spans="2:34" x14ac:dyDescent="0.2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14"/>
      <c r="P671" s="115"/>
      <c r="Q671" s="115"/>
      <c r="R671" s="116"/>
      <c r="S671" s="115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</row>
    <row r="672" spans="2:34" x14ac:dyDescent="0.2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14"/>
      <c r="P672" s="115"/>
      <c r="Q672" s="115"/>
      <c r="R672" s="116"/>
      <c r="S672" s="115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</row>
    <row r="673" spans="2:34" x14ac:dyDescent="0.2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14"/>
      <c r="P673" s="115"/>
      <c r="Q673" s="115"/>
      <c r="R673" s="116"/>
      <c r="S673" s="115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</row>
    <row r="674" spans="2:34" x14ac:dyDescent="0.2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14"/>
      <c r="P674" s="115"/>
      <c r="Q674" s="115"/>
      <c r="R674" s="116"/>
      <c r="S674" s="115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</row>
    <row r="675" spans="2:34" x14ac:dyDescent="0.2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14"/>
      <c r="P675" s="115"/>
      <c r="Q675" s="115"/>
      <c r="R675" s="116"/>
      <c r="S675" s="115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</row>
    <row r="676" spans="2:34" x14ac:dyDescent="0.2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14"/>
      <c r="P676" s="115"/>
      <c r="Q676" s="115"/>
      <c r="R676" s="116"/>
      <c r="S676" s="115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</row>
    <row r="677" spans="2:34" x14ac:dyDescent="0.2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14"/>
      <c r="P677" s="115"/>
      <c r="Q677" s="115"/>
      <c r="R677" s="116"/>
      <c r="S677" s="115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</row>
    <row r="678" spans="2:34" x14ac:dyDescent="0.2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14"/>
      <c r="P678" s="115"/>
      <c r="Q678" s="115"/>
      <c r="R678" s="116"/>
      <c r="S678" s="115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</row>
    <row r="679" spans="2:34" x14ac:dyDescent="0.2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14"/>
      <c r="P679" s="115"/>
      <c r="Q679" s="115"/>
      <c r="R679" s="116"/>
      <c r="S679" s="115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</row>
    <row r="680" spans="2:34" x14ac:dyDescent="0.2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14"/>
      <c r="P680" s="115"/>
      <c r="Q680" s="115"/>
      <c r="R680" s="116"/>
      <c r="S680" s="115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</row>
    <row r="681" spans="2:34" x14ac:dyDescent="0.2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14"/>
      <c r="P681" s="115"/>
      <c r="Q681" s="115"/>
      <c r="R681" s="116"/>
      <c r="S681" s="115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</row>
    <row r="682" spans="2:34" x14ac:dyDescent="0.2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14"/>
      <c r="P682" s="115"/>
      <c r="Q682" s="115"/>
      <c r="R682" s="116"/>
      <c r="S682" s="115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</row>
    <row r="683" spans="2:34" x14ac:dyDescent="0.2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14"/>
      <c r="P683" s="115"/>
      <c r="Q683" s="115"/>
      <c r="R683" s="116"/>
      <c r="S683" s="115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</row>
  </sheetData>
  <sheetProtection password="84F1" sheet="1" objects="1" scenarios="1"/>
  <mergeCells count="384"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50:H350"/>
    <mergeCell ref="F351:H351"/>
    <mergeCell ref="F352:H352"/>
    <mergeCell ref="F353:H353"/>
    <mergeCell ref="F354:H354"/>
    <mergeCell ref="F355:H355"/>
    <mergeCell ref="F344:H344"/>
    <mergeCell ref="F345:H345"/>
    <mergeCell ref="F346:H346"/>
    <mergeCell ref="F347:H347"/>
    <mergeCell ref="F348:H348"/>
    <mergeCell ref="F349:H349"/>
    <mergeCell ref="F338:H338"/>
    <mergeCell ref="F339:H339"/>
    <mergeCell ref="F340:H340"/>
    <mergeCell ref="F341:H341"/>
    <mergeCell ref="F342:H342"/>
    <mergeCell ref="F343:H343"/>
    <mergeCell ref="F332:H332"/>
    <mergeCell ref="F333:H333"/>
    <mergeCell ref="F334:H334"/>
    <mergeCell ref="F335:H335"/>
    <mergeCell ref="F336:H336"/>
    <mergeCell ref="F337:H337"/>
    <mergeCell ref="F326:H326"/>
    <mergeCell ref="F327:H327"/>
    <mergeCell ref="F328:H328"/>
    <mergeCell ref="F329:H329"/>
    <mergeCell ref="F330:H330"/>
    <mergeCell ref="F331:H331"/>
    <mergeCell ref="F320:H320"/>
    <mergeCell ref="F321:H321"/>
    <mergeCell ref="F322:H322"/>
    <mergeCell ref="F323:H323"/>
    <mergeCell ref="F324:H324"/>
    <mergeCell ref="F325:H325"/>
    <mergeCell ref="F314:H314"/>
    <mergeCell ref="F315:H315"/>
    <mergeCell ref="F316:H316"/>
    <mergeCell ref="F317:H317"/>
    <mergeCell ref="F318:H318"/>
    <mergeCell ref="F319:H319"/>
    <mergeCell ref="F308:H308"/>
    <mergeCell ref="F309:H309"/>
    <mergeCell ref="F310:H310"/>
    <mergeCell ref="F311:H311"/>
    <mergeCell ref="F312:H312"/>
    <mergeCell ref="F313:H313"/>
    <mergeCell ref="F302:H302"/>
    <mergeCell ref="F303:H303"/>
    <mergeCell ref="F304:H304"/>
    <mergeCell ref="F305:H305"/>
    <mergeCell ref="F306:H306"/>
    <mergeCell ref="F307:H307"/>
    <mergeCell ref="F296:H296"/>
    <mergeCell ref="F297:H297"/>
    <mergeCell ref="F298:H298"/>
    <mergeCell ref="F299:H299"/>
    <mergeCell ref="F300:H300"/>
    <mergeCell ref="F301:H301"/>
    <mergeCell ref="F290:H290"/>
    <mergeCell ref="F291:H291"/>
    <mergeCell ref="F292:H292"/>
    <mergeCell ref="F293:H293"/>
    <mergeCell ref="F294:H294"/>
    <mergeCell ref="F295:H295"/>
    <mergeCell ref="F284:H284"/>
    <mergeCell ref="F285:H285"/>
    <mergeCell ref="F286:H286"/>
    <mergeCell ref="F287:H287"/>
    <mergeCell ref="F288:H288"/>
    <mergeCell ref="F289:H289"/>
    <mergeCell ref="F278:H278"/>
    <mergeCell ref="F279:H279"/>
    <mergeCell ref="F280:H280"/>
    <mergeCell ref="F281:H281"/>
    <mergeCell ref="F282:H282"/>
    <mergeCell ref="F283:H283"/>
    <mergeCell ref="F272:H272"/>
    <mergeCell ref="F273:H273"/>
    <mergeCell ref="F274:H274"/>
    <mergeCell ref="F275:H275"/>
    <mergeCell ref="F276:H276"/>
    <mergeCell ref="F277:H277"/>
    <mergeCell ref="F266:H266"/>
    <mergeCell ref="F267:H267"/>
    <mergeCell ref="F268:H268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54:H254"/>
    <mergeCell ref="F255:H255"/>
    <mergeCell ref="F256:H256"/>
    <mergeCell ref="F257:H257"/>
    <mergeCell ref="F258:H258"/>
    <mergeCell ref="F259:H259"/>
    <mergeCell ref="F248:H248"/>
    <mergeCell ref="F249:H249"/>
    <mergeCell ref="F250:H250"/>
    <mergeCell ref="F251:H251"/>
    <mergeCell ref="F252:H252"/>
    <mergeCell ref="F253:H253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24:H224"/>
    <mergeCell ref="F225:H225"/>
    <mergeCell ref="F226:H226"/>
    <mergeCell ref="F227:H227"/>
    <mergeCell ref="F228:H228"/>
    <mergeCell ref="F229:H229"/>
    <mergeCell ref="F218:H218"/>
    <mergeCell ref="F219:H219"/>
    <mergeCell ref="F220:H220"/>
    <mergeCell ref="F221:H221"/>
    <mergeCell ref="F222:H222"/>
    <mergeCell ref="F223:H223"/>
    <mergeCell ref="F212:H212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57:H157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4:H74"/>
    <mergeCell ref="F75:H75"/>
    <mergeCell ref="F76:H76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62:H62"/>
    <mergeCell ref="F63:H63"/>
    <mergeCell ref="F64:H64"/>
    <mergeCell ref="F65:H65"/>
    <mergeCell ref="F66:H66"/>
    <mergeCell ref="F67:H67"/>
    <mergeCell ref="F56:H56"/>
    <mergeCell ref="F57:H57"/>
    <mergeCell ref="F58:H58"/>
    <mergeCell ref="F59:H59"/>
    <mergeCell ref="F60:H60"/>
    <mergeCell ref="F61:H61"/>
    <mergeCell ref="F50:H50"/>
    <mergeCell ref="F51:H51"/>
    <mergeCell ref="F52:H52"/>
    <mergeCell ref="F53:H53"/>
    <mergeCell ref="F54:H54"/>
    <mergeCell ref="F55:H55"/>
    <mergeCell ref="F44:H44"/>
    <mergeCell ref="F45:H45"/>
    <mergeCell ref="F46:H46"/>
    <mergeCell ref="F47:H47"/>
    <mergeCell ref="F48:H48"/>
    <mergeCell ref="F49:H49"/>
    <mergeCell ref="F38:H38"/>
    <mergeCell ref="F39:H39"/>
    <mergeCell ref="F40:H40"/>
    <mergeCell ref="F41:H41"/>
    <mergeCell ref="F42:H42"/>
    <mergeCell ref="F43:H43"/>
    <mergeCell ref="F32:H32"/>
    <mergeCell ref="F33:H33"/>
    <mergeCell ref="F34:H34"/>
    <mergeCell ref="F35:H35"/>
    <mergeCell ref="F36:H36"/>
    <mergeCell ref="F37:H37"/>
    <mergeCell ref="F26:H26"/>
    <mergeCell ref="F27:H27"/>
    <mergeCell ref="F28:H28"/>
    <mergeCell ref="F29:H29"/>
    <mergeCell ref="F30:H30"/>
    <mergeCell ref="F31:H31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A9:A10"/>
    <mergeCell ref="A6:A7"/>
    <mergeCell ref="J9:J10"/>
    <mergeCell ref="K9:K10"/>
    <mergeCell ref="M9:M10"/>
    <mergeCell ref="N9:O10"/>
    <mergeCell ref="F12:G12"/>
    <mergeCell ref="F13:H13"/>
    <mergeCell ref="B9:B10"/>
    <mergeCell ref="C9:C10"/>
    <mergeCell ref="D9:D10"/>
    <mergeCell ref="E9:E10"/>
    <mergeCell ref="F9:H10"/>
    <mergeCell ref="I9:I10"/>
    <mergeCell ref="A1:I1"/>
    <mergeCell ref="A2:I3"/>
    <mergeCell ref="A4:I4"/>
    <mergeCell ref="B6:B7"/>
    <mergeCell ref="C6:C7"/>
    <mergeCell ref="D6:D7"/>
    <mergeCell ref="E6:E7"/>
    <mergeCell ref="F6:F7"/>
    <mergeCell ref="G6:G7"/>
    <mergeCell ref="H6:I7"/>
  </mergeCells>
  <dataValidations count="5">
    <dataValidation type="list" allowBlank="1" showInputMessage="1" showErrorMessage="1" sqref="M5">
      <formula1>$U$6:$U$7</formula1>
    </dataValidation>
    <dataValidation type="decimal" allowBlank="1" showInputMessage="1" showErrorMessage="1" errorTitle="новая % ставка" error="Введенное Вами значение не находится в диапазоне от 1% до 100%" sqref="J12:J13">
      <formula1>0</formula1>
      <formula2>1</formula2>
    </dataValidation>
    <dataValidation type="decimal" allowBlank="1" showInputMessage="1" showErrorMessage="1" sqref="J14:J372">
      <formula1>0</formula1>
      <formula2>1</formula2>
    </dataValidation>
    <dataValidation type="list" allowBlank="1" showInputMessage="1" showErrorMessage="1" sqref="M12:M372">
      <formula1>$S$7:$S$8</formula1>
    </dataValidation>
    <dataValidation type="decimal" allowBlank="1" showInputMessage="1" showErrorMessage="1" errorTitle="Сумма досрочного платежа" error="Введенное Вами значение не является числом" sqref="K12:K372">
      <formula1>0.001</formula1>
      <formula2>999999999999999</formula2>
    </dataValidation>
  </dataValidations>
  <pageMargins left="0.25" right="0.25" top="0.75" bottom="0.75" header="0.3" footer="0.3"/>
  <pageSetup paperSize="9" scale="54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Бардин Михаил Николаевич</dc:creator>
  <cp:lastModifiedBy>Пушкарёва Мария Сергеевна</cp:lastModifiedBy>
  <cp:lastPrinted>2017-03-02T09:14:01Z</cp:lastPrinted>
  <dcterms:created xsi:type="dcterms:W3CDTF">2017-01-25T11:32:11Z</dcterms:created>
  <dcterms:modified xsi:type="dcterms:W3CDTF">2023-09-11T14:32:57Z</dcterms:modified>
</cp:coreProperties>
</file>